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1423E587-9343-4422-A427-5F807F9A61D0}" xr6:coauthVersionLast="47" xr6:coauthVersionMax="47" xr10:uidLastSave="{00000000-0000-0000-0000-000000000000}"/>
  <bookViews>
    <workbookView xWindow="-108" yWindow="-108" windowWidth="23256" windowHeight="1245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J11" i="4" s="1"/>
  <c r="F63" i="9"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L95" i="9" l="1"/>
  <c r="M95" i="9" s="1"/>
  <c r="E95" i="9"/>
  <c r="D95" i="9"/>
  <c r="I95" i="9"/>
  <c r="C95" i="9"/>
  <c r="C69" i="9"/>
  <c r="I3" i="4"/>
  <c r="D55" i="9" s="1"/>
  <c r="I11" i="4"/>
  <c r="D63" i="9" s="1"/>
  <c r="E63" i="9" s="1"/>
  <c r="C96" i="9"/>
  <c r="M59" i="9"/>
  <c r="I35" i="4"/>
  <c r="F74" i="9"/>
  <c r="D68" i="9"/>
  <c r="F79" i="9"/>
  <c r="F87" i="9"/>
  <c r="I23" i="4"/>
  <c r="D76" i="9"/>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J76" i="9"/>
  <c r="R46" i="9"/>
  <c r="L47" i="9"/>
  <c r="C45" i="9" s="1"/>
  <c r="N46" i="9"/>
  <c r="T46" i="9"/>
  <c r="L13" i="9"/>
  <c r="P46" i="9"/>
  <c r="J95" i="9" l="1"/>
  <c r="D66" i="9"/>
  <c r="J66" i="9" s="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G69" i="9"/>
  <c r="I69" i="9" s="1"/>
  <c r="G73" i="9"/>
  <c r="I73" i="9" s="1"/>
  <c r="G124" i="9"/>
  <c r="G67" i="9"/>
  <c r="I67" i="9" s="1"/>
  <c r="G92" i="9"/>
  <c r="I92" i="9" s="1"/>
  <c r="G86" i="9"/>
  <c r="I86" i="9" s="1"/>
  <c r="G84" i="9"/>
  <c r="I84" i="9" s="1"/>
  <c r="G70" i="9"/>
  <c r="I70" i="9" s="1"/>
  <c r="I62" i="9" l="1"/>
  <c r="J72" i="9"/>
  <c r="G72" i="9"/>
  <c r="I72" i="9" s="1"/>
  <c r="G78" i="9"/>
  <c r="I78" i="9" s="1"/>
  <c r="I61"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<sst xmlns="http://schemas.openxmlformats.org/spreadsheetml/2006/main" count="13602" uniqueCount="6601">
  <si>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</si>
  <si>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</si>
  <si>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</si>
  <si>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</si>
  <si>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</si>
  <si>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</si>
  <si>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</si>
  <si>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</si>
  <si>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</si>
  <si>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</si>
  <si>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</si>
  <si>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</si>
  <si>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</si>
  <si>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</si>
  <si>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</si>
  <si>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</si>
  <si>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</si>
  <si>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</si>
  <si>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</si>
  <si>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</si>
  <si>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</si>
  <si>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</si>
  <si>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</si>
  <si>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</si>
  <si>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</si>
  <si>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</si>
  <si>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</si>
  <si>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</si>
  <si>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</si>
  <si>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</si>
  <si>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</si>
  <si>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</si>
  <si>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</si>
  <si>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</si>
  <si>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</si>
  <si>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</si>
  <si>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</si>
  <si>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</si>
  <si>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</si>
  <si>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</si>
  <si>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</si>
  <si>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</si>
  <si>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</si>
  <si>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</si>
  <si>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</si>
  <si>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</si>
  <si>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</si>
  <si>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</si>
  <si>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</si>
  <si>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</si>
  <si>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</si>
  <si>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</si>
  <si>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</si>
  <si>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</si>
  <si>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</si>
  <si>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</si>
  <si>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</si>
  <si>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</si>
  <si>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</si>
  <si>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</si>
  <si>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</si>
  <si>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</si>
  <si>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</si>
  <si>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</si>
  <si>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</si>
  <si>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</si>
  <si>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</si>
  <si>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</si>
  <si>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</si>
  <si>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</si>
  <si>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</si>
  <si>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</si>
  <si>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</si>
  <si>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</si>
  <si>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</si>
  <si>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</si>
  <si>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</si>
  <si>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</si>
  <si>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</si>
  <si>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</si>
  <si>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</si>
  <si>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</si>
  <si>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</si>
  <si>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</si>
  <si>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</si>
  <si>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</si>
  <si>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</si>
  <si>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</si>
  <si>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</si>
  <si>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</si>
  <si>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</si>
  <si>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</si>
  <si>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</si>
  <si>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</si>
  <si>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</si>
  <si>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</si>
  <si>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</si>
  <si>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</si>
  <si>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</si>
  <si>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</si>
  <si>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</si>
  <si>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</si>
  <si>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</si>
  <si>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</si>
  <si>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</si>
  <si>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</si>
  <si>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</si>
  <si>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</si>
  <si>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</si>
  <si>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</si>
  <si>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</si>
  <si>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</si>
  <si>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</si>
  <si>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</si>
  <si>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</si>
  <si>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</si>
  <si>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</si>
  <si>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</si>
  <si>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</si>
  <si>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</si>
  <si>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</si>
  <si>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</si>
  <si>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</si>
  <si>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</si>
  <si>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</si>
  <si>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</si>
  <si>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</si>
  <si>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</si>
  <si>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</si>
  <si>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</si>
  <si>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</si>
  <si>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</si>
  <si>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</si>
  <si>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</si>
  <si>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</si>
  <si>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</si>
  <si>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</si>
  <si>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</si>
  <si>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</si>
  <si>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</si>
  <si>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</si>
  <si>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</si>
  <si>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</si>
  <si>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</si>
  <si>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</si>
  <si>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</si>
  <si>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</si>
  <si>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</si>
  <si>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</si>
  <si>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</si>
  <si>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</si>
  <si>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</si>
  <si>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</si>
  <si>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</si>
  <si>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</si>
  <si>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</si>
  <si>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</si>
  <si>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</si>
  <si>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</si>
  <si>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</si>
  <si>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</si>
  <si>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</si>
  <si>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</si>
  <si>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</si>
  <si>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</si>
  <si>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</si>
  <si>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</si>
  <si>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</si>
  <si>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</si>
  <si>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</si>
  <si>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</si>
  <si>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</si>
  <si>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</si>
  <si>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</si>
  <si>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</si>
  <si>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</si>
  <si>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</si>
  <si>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</si>
  <si>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</si>
  <si>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</si>
  <si>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</si>
  <si>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</si>
  <si>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</si>
  <si>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</si>
  <si>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</si>
  <si>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</si>
  <si>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</si>
  <si>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</si>
  <si>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</si>
  <si>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</si>
  <si>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</si>
  <si>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</si>
  <si>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</si>
  <si>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</si>
  <si>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</si>
  <si>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</si>
  <si>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</si>
  <si>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</si>
  <si>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</si>
  <si>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</si>
  <si>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</si>
  <si>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</si>
  <si>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</si>
  <si>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</si>
  <si>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</si>
  <si>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</si>
  <si>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</si>
  <si>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</si>
  <si>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</si>
  <si>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</si>
  <si>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</si>
  <si>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</si>
  <si>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</si>
  <si>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</si>
  <si>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</si>
  <si>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</si>
  <si>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</si>
  <si>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</si>
  <si>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</si>
  <si>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</si>
  <si>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</si>
  <si>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</si>
  <si>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</si>
  <si>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</si>
  <si>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</si>
  <si>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</si>
  <si>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</si>
  <si>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</si>
  <si>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</si>
  <si>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</si>
  <si>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</si>
  <si>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</si>
  <si>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</si>
  <si>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</si>
  <si>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</si>
  <si>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</si>
  <si>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</si>
  <si>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</si>
  <si>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</si>
  <si>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</si>
  <si>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</si>
  <si>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</si>
  <si>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</si>
  <si>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</si>
  <si>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</si>
  <si>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</si>
  <si>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</si>
  <si>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</si>
  <si>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</si>
  <si>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</si>
  <si>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</si>
  <si>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</si>
  <si>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</si>
  <si>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</si>
  <si>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</si>
  <si>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</si>
  <si>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</si>
  <si>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</si>
  <si>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</si>
  <si>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</si>
  <si>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</si>
  <si>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</si>
  <si>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</si>
  <si>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</si>
  <si>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</si>
  <si>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</si>
  <si>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</si>
  <si>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</si>
  <si>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</si>
  <si>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</si>
  <si>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</si>
  <si>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</si>
  <si>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</si>
  <si>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</si>
  <si>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</si>
  <si>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</si>
  <si>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</si>
  <si>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</si>
  <si>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</si>
  <si>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</si>
  <si>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</si>
  <si>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</si>
  <si>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</si>
  <si>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</si>
  <si>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</si>
  <si>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</si>
  <si>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</si>
  <si>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</si>
  <si>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</si>
  <si>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</si>
  <si>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</si>
  <si>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</si>
  <si>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</si>
  <si>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</si>
  <si>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</si>
  <si>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</si>
  <si>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</si>
  <si>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</si>
  <si>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</si>
  <si>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</si>
  <si>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</si>
  <si>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</si>
  <si>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</si>
  <si>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</si>
  <si>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</si>
  <si>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</si>
  <si>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</si>
  <si>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</si>
  <si>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</si>
  <si>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</si>
  <si>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</si>
  <si>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</si>
  <si>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</si>
  <si>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</si>
  <si>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</si>
  <si>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</si>
  <si>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</si>
  <si>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</si>
  <si>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</si>
  <si>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</si>
  <si>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</si>
  <si>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</si>
  <si>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</si>
  <si>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</si>
  <si>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</si>
  <si>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</si>
  <si>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</si>
  <si>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</si>
  <si>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</si>
  <si>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</si>
  <si>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</si>
  <si>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</si>
  <si>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</si>
  <si>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</si>
  <si>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</si>
  <si>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</si>
  <si>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</si>
  <si>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</si>
  <si>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</si>
  <si>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</si>
  <si>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</si>
  <si>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</si>
  <si>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</si>
  <si>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</si>
  <si>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</si>
  <si>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</si>
  <si>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</si>
  <si>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</si>
  <si>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</si>
  <si>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</si>
  <si>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</si>
  <si>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</si>
  <si>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</si>
  <si>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</si>
  <si>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</si>
  <si>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</si>
  <si>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</si>
  <si>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</si>
  <si>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</si>
  <si>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</si>
  <si>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</si>
  <si>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</si>
  <si>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</si>
  <si>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</si>
  <si>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</si>
  <si>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</si>
  <si>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</si>
  <si>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</si>
  <si>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</si>
  <si>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</si>
  <si>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</si>
  <si>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</si>
  <si>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</si>
  <si>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</si>
  <si>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</si>
  <si>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</si>
  <si>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</si>
  <si>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</si>
  <si>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</si>
  <si>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</si>
  <si>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</si>
  <si>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</si>
  <si>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</si>
  <si>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</si>
  <si>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</si>
  <si>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</si>
  <si>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</si>
  <si>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</si>
  <si>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</si>
  <si>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</si>
  <si>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</si>
  <si>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</si>
  <si>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</si>
  <si>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</si>
  <si>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</si>
  <si>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</si>
  <si>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</si>
  <si>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</si>
  <si>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</si>
  <si>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</si>
  <si>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</si>
  <si>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</si>
  <si>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</si>
  <si>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</si>
  <si>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</si>
  <si>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</si>
  <si>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</si>
  <si>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</si>
  <si>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</si>
  <si>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</si>
  <si>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</si>
  <si>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</si>
  <si>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</si>
  <si>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</si>
  <si>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</si>
  <si>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</si>
  <si>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</si>
  <si>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</si>
  <si>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</si>
  <si>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</si>
  <si>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</si>
  <si>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</si>
  <si>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</si>
  <si>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</si>
  <si>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</si>
  <si>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</si>
  <si>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</si>
  <si>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</si>
  <si>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</si>
  <si>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</si>
  <si>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</si>
  <si>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</si>
  <si>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</si>
  <si>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</si>
  <si>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</si>
  <si>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</si>
  <si>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</si>
  <si>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</si>
  <si>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</si>
  <si>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</si>
  <si>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</si>
  <si>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</si>
  <si>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</si>
  <si>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</si>
  <si>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</si>
  <si>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</si>
  <si>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</si>
  <si>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</si>
  <si>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</si>
  <si>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</si>
  <si>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</si>
  <si>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</si>
  <si>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</si>
  <si>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</si>
  <si>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</si>
  <si>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</si>
  <si>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</si>
  <si>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</si>
  <si>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</si>
  <si>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</si>
  <si>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</si>
  <si>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</si>
  <si>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</si>
  <si>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</si>
  <si>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</si>
  <si>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</si>
  <si>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</si>
  <si>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</si>
  <si>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</si>
  <si>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</si>
  <si>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</si>
  <si>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</si>
  <si>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</si>
  <si>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</si>
  <si>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</si>
  <si>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</si>
  <si>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</si>
  <si>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</si>
  <si>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</si>
  <si>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</si>
  <si>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</si>
  <si>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</si>
  <si>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</si>
  <si>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</si>
  <si>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</si>
  <si>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</si>
  <si>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</si>
  <si>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</si>
  <si>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</si>
  <si>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</si>
  <si>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</si>
  <si>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</si>
  <si>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</si>
  <si>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</si>
  <si>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</si>
  <si>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</si>
  <si>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</si>
  <si>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</si>
  <si>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</si>
  <si>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</si>
  <si>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</si>
  <si>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</si>
  <si>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</si>
  <si>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</si>
  <si>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</si>
  <si>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</si>
  <si>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</si>
  <si>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</si>
  <si>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</si>
  <si>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</si>
  <si>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</si>
  <si>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</si>
  <si>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</si>
  <si>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</si>
  <si>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</si>
  <si>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</si>
  <si>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</si>
  <si>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</si>
  <si>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</si>
  <si>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</si>
  <si>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</si>
  <si>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</si>
  <si>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</si>
  <si>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</si>
  <si>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</si>
  <si>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</si>
  <si>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</si>
  <si>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</si>
  <si>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</si>
  <si>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</si>
  <si>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</si>
  <si>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</si>
  <si>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</si>
  <si>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</si>
  <si>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</si>
  <si>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</si>
  <si>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</si>
  <si>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</si>
  <si>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</si>
  <si>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</si>
  <si>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</si>
  <si>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</si>
  <si>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</si>
  <si>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</si>
  <si>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</si>
  <si>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</si>
  <si>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</si>
  <si>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</si>
  <si>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</si>
  <si>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</si>
  <si>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</si>
  <si>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</si>
  <si>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</si>
  <si>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</si>
  <si>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</si>
  <si>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</si>
  <si>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</si>
  <si>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</si>
  <si>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</si>
  <si>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</si>
  <si>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</si>
  <si>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</si>
  <si>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</si>
  <si>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</si>
  <si>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</si>
  <si>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</si>
  <si>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</si>
  <si>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</si>
  <si>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</si>
  <si>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</si>
  <si>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</si>
  <si>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</si>
  <si>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</si>
  <si>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</si>
  <si>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</si>
  <si>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</si>
  <si>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</si>
  <si>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</si>
  <si>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</si>
  <si>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</si>
  <si>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</si>
  <si>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</si>
  <si>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</si>
  <si>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</si>
  <si>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</si>
  <si>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</si>
  <si>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</si>
  <si>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</si>
  <si>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</si>
  <si>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</si>
  <si>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</si>
  <si>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</si>
  <si>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</si>
  <si>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</si>
  <si>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</si>
  <si>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</si>
  <si>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</si>
  <si>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</si>
  <si>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</si>
  <si>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</si>
  <si>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</si>
  <si>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</si>
  <si>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</si>
  <si>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</si>
  <si>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</si>
  <si>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</si>
  <si>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</si>
  <si>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</si>
  <si>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</si>
  <si>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</si>
  <si>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</si>
  <si>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</si>
  <si>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</si>
  <si>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</si>
  <si>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</si>
  <si>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</si>
  <si>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</si>
  <si>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</si>
  <si>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</si>
  <si>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</si>
  <si>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</si>
  <si>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</si>
  <si>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</si>
  <si>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</si>
  <si>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</si>
  <si>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</si>
  <si>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</si>
  <si>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</si>
  <si>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</si>
  <si>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</si>
  <si>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</si>
  <si>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</si>
  <si>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</si>
  <si>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</si>
  <si>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</si>
  <si>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</si>
  <si>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</si>
  <si>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</si>
  <si>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</si>
  <si>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</si>
  <si>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</si>
  <si>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</si>
  <si>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</si>
  <si>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</si>
  <si>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</si>
  <si>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</si>
  <si>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</si>
  <si>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</si>
  <si>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</si>
  <si>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</si>
  <si>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</si>
  <si>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</si>
  <si>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</si>
  <si>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</si>
  <si>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</si>
  <si>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</si>
  <si>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</si>
  <si>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</si>
  <si>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</si>
  <si>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</si>
  <si>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</si>
  <si>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</si>
  <si>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</si>
  <si>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</si>
  <si>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</si>
  <si>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</si>
  <si>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</si>
  <si>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</si>
  <si>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</si>
  <si>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</si>
  <si>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</si>
  <si>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</si>
  <si>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</si>
  <si>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</si>
  <si>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</si>
  <si>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</si>
  <si>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</si>
  <si>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</si>
  <si>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</si>
  <si>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</si>
  <si>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</si>
  <si>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</si>
  <si>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</si>
  <si>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</si>
  <si>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</si>
  <si>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</si>
  <si>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</si>
  <si>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</si>
  <si>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</si>
  <si>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</si>
  <si>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</si>
  <si>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</si>
  <si>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</si>
  <si>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</si>
  <si>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</si>
  <si>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</si>
  <si>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</si>
  <si>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</si>
  <si>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</si>
  <si>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</si>
  <si>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</si>
  <si>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</si>
  <si>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</si>
  <si>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</si>
  <si>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</si>
  <si>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</si>
  <si>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</si>
  <si>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</si>
  <si>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</si>
  <si>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</si>
  <si>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</si>
  <si>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</si>
  <si>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</si>
  <si>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</si>
  <si>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</si>
  <si>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</si>
  <si>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</si>
  <si>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</si>
  <si>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</si>
  <si>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</si>
  <si>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</si>
  <si>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</si>
  <si>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</si>
  <si>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</si>
  <si>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</si>
  <si>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</si>
  <si>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</si>
  <si>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</si>
  <si>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</si>
  <si>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</si>
  <si>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</si>
  <si>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</si>
  <si>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</si>
  <si>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</si>
  <si>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</si>
  <si>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</si>
  <si>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</si>
  <si>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</si>
  <si>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</si>
  <si>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</si>
  <si>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</si>
  <si>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</si>
  <si>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</si>
  <si>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</si>
  <si>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</si>
  <si>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</si>
  <si>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</si>
  <si>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</si>
  <si>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</si>
  <si>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</si>
  <si>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</si>
  <si>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</si>
  <si>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</si>
  <si>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</si>
  <si>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</si>
  <si>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</si>
  <si>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</si>
  <si>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</si>
  <si>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</si>
  <si>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</si>
  <si>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</si>
  <si>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</si>
  <si>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</si>
  <si>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</si>
  <si>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</si>
  <si>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</si>
  <si>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</si>
  <si>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</si>
  <si>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</si>
  <si>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</si>
  <si>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</si>
  <si>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</si>
  <si>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</si>
  <si>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</si>
  <si>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</si>
  <si>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</si>
  <si>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</si>
  <si>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</si>
  <si>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</si>
  <si>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</si>
  <si>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</si>
  <si>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</si>
  <si>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</si>
  <si>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</si>
  <si>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</si>
  <si>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</si>
  <si>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</si>
  <si>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</si>
  <si>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</si>
  <si>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</si>
  <si>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</si>
  <si>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</si>
  <si>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</si>
  <si>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</si>
  <si>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</si>
  <si>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</si>
  <si>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</si>
  <si>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</si>
  <si>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</si>
  <si>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</si>
  <si>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</si>
  <si>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</si>
  <si>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</si>
  <si>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</si>
  <si>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</si>
  <si>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</si>
  <si>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</si>
  <si>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</si>
  <si>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</si>
  <si>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</si>
  <si>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</si>
  <si>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</si>
  <si>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</si>
  <si>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</si>
  <si>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</si>
  <si>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</si>
  <si>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</si>
  <si>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</si>
  <si>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</si>
  <si>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</si>
  <si>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</si>
  <si>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</si>
  <si>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</si>
  <si>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</si>
  <si>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</si>
  <si>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</si>
  <si>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</si>
  <si>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</si>
  <si>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</si>
  <si>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</si>
  <si>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</si>
  <si>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</si>
  <si>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</si>
  <si>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</si>
  <si>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</si>
  <si>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</si>
  <si>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</si>
  <si>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</si>
  <si>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</si>
  <si>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</si>
  <si>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</si>
  <si>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</si>
  <si>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</si>
  <si>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</si>
  <si>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</si>
  <si>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</si>
  <si>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</si>
  <si>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</si>
  <si>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</si>
  <si>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</si>
  <si>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</si>
  <si>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</si>
  <si>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</si>
  <si>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</si>
  <si>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</si>
  <si>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</si>
  <si>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</si>
  <si>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</si>
  <si>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</si>
  <si>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</si>
  <si>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</si>
  <si>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</si>
  <si>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</si>
  <si>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</si>
  <si>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</si>
  <si>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</si>
  <si>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</si>
  <si>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</si>
  <si>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</si>
  <si>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</si>
  <si>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</si>
  <si>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</si>
  <si>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</si>
  <si>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</si>
  <si>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</si>
  <si>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</si>
  <si>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</si>
  <si>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</si>
  <si>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</si>
  <si>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</si>
  <si>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</si>
  <si>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</si>
  <si>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</si>
  <si>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</si>
  <si>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</si>
  <si>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</si>
  <si>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</si>
  <si>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</si>
  <si>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</si>
  <si>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</si>
  <si>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</si>
  <si>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</si>
  <si>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</si>
  <si>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</si>
  <si>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</si>
  <si>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</si>
  <si>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</si>
  <si>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</si>
  <si>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</si>
  <si>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</si>
  <si>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</si>
  <si>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</si>
  <si>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</si>
  <si>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</si>
  <si>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</si>
  <si>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</si>
  <si>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</si>
  <si>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</si>
  <si>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</si>
  <si>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</si>
  <si>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</si>
  <si>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</si>
  <si>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</si>
  <si>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</si>
  <si>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</si>
  <si>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</si>
  <si>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</si>
  <si>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</si>
  <si>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</si>
  <si>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</si>
  <si>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</si>
  <si>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</si>
  <si>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</si>
  <si>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</si>
  <si>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</si>
  <si>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</si>
  <si>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</si>
  <si>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</si>
  <si>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</si>
  <si>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</si>
  <si>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</si>
  <si>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</si>
  <si>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</si>
  <si>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</si>
  <si>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</si>
  <si>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</si>
  <si>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</si>
  <si>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</si>
  <si>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</si>
  <si>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</si>
  <si>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</si>
  <si>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</si>
  <si>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</si>
  <si>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</si>
  <si>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</si>
  <si>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</si>
  <si>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</si>
  <si>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</si>
  <si>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</si>
  <si>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</si>
  <si>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</si>
  <si>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</si>
  <si>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</si>
  <si>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</si>
  <si>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</si>
  <si>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</si>
  <si>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</si>
  <si>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</si>
  <si>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</si>
  <si>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</si>
  <si>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</si>
  <si>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</si>
  <si>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</si>
  <si>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</si>
  <si>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</si>
  <si>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</si>
  <si>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</si>
  <si>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</si>
  <si>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</si>
  <si>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</si>
  <si>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</si>
  <si>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</si>
  <si>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</si>
  <si>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</si>
  <si>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</si>
  <si>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</si>
  <si>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</si>
  <si>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</si>
  <si>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</si>
  <si>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</si>
  <si>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</si>
  <si>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</si>
  <si>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</si>
  <si>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</si>
  <si>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</si>
  <si>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</si>
  <si>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</si>
  <si>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</si>
  <si>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</si>
  <si>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</si>
  <si>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</si>
  <si>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</si>
  <si>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</si>
  <si>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</si>
  <si>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</si>
  <si>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</si>
  <si>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</si>
  <si>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</si>
  <si>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</si>
  <si>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</si>
  <si>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</si>
  <si>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</si>
  <si>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</si>
  <si>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</si>
  <si>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</si>
  <si>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</si>
  <si>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</si>
  <si>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</si>
  <si>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</si>
  <si>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</si>
  <si>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</si>
  <si>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</si>
  <si>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</si>
  <si>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</si>
  <si>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</si>
  <si>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</si>
  <si>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</si>
  <si>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</si>
  <si>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</si>
  <si>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</si>
  <si>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</si>
  <si>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</si>
  <si>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</si>
  <si>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</si>
  <si>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</si>
  <si>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</si>
  <si>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</si>
  <si>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</si>
  <si>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</si>
  <si>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</si>
  <si>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</si>
  <si>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</si>
  <si>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</si>
  <si>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</si>
  <si>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</si>
  <si>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</si>
  <si>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</si>
  <si>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</si>
  <si>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</si>
  <si>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</si>
  <si>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</si>
  <si>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</si>
  <si>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</si>
  <si>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</si>
  <si>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</si>
  <si>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</si>
  <si>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</si>
  <si>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</si>
  <si>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</si>
  <si>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</si>
  <si>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</si>
  <si>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</si>
  <si>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</si>
  <si>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</si>
  <si>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</si>
  <si>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</si>
  <si>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</si>
  <si>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</si>
  <si>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</si>
  <si>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</si>
  <si>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</si>
  <si>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</si>
  <si>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</si>
  <si>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</si>
  <si>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</si>
  <si>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</si>
  <si>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</si>
  <si>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</si>
  <si>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</si>
  <si>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</si>
  <si>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</si>
  <si>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</si>
  <si>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</si>
  <si>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</si>
  <si>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</si>
  <si>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</si>
  <si>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</si>
  <si>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</si>
  <si>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</si>
  <si>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</si>
  <si>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</si>
  <si>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</si>
  <si>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</si>
  <si>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</si>
  <si>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</si>
  <si>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</si>
  <si>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</si>
  <si>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</si>
  <si>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</si>
  <si>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</si>
  <si>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</si>
  <si>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</si>
  <si>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</si>
  <si>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</si>
  <si>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</si>
  <si>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</si>
  <si>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</si>
  <si>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</si>
  <si>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</si>
  <si>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</si>
  <si>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</si>
  <si>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</si>
  <si>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</si>
  <si>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</si>
  <si>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</si>
  <si>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</si>
  <si>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</si>
  <si>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</si>
  <si>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</si>
  <si>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</si>
  <si>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</si>
  <si>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</si>
  <si>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</si>
  <si>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</si>
  <si>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</si>
  <si>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</si>
  <si>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</si>
  <si>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</si>
  <si>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</si>
  <si>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</si>
  <si>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</si>
  <si>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</si>
  <si>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</si>
  <si>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</si>
  <si>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</si>
  <si>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</si>
  <si>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</si>
  <si>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</si>
  <si>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</si>
  <si>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</si>
  <si>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</si>
  <si>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</si>
  <si>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</si>
  <si>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</si>
  <si>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</si>
  <si>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</si>
  <si>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</si>
  <si>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</si>
  <si>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</si>
  <si>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</si>
  <si>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</si>
  <si>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</si>
  <si>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</si>
  <si>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</si>
  <si>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</si>
  <si>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</si>
  <si>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</si>
  <si>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</si>
  <si>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</si>
  <si>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</si>
  <si>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</si>
  <si>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</si>
  <si>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</si>
  <si>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</si>
  <si>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</si>
  <si>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</si>
  <si>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</si>
  <si>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</si>
  <si>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</si>
  <si>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</si>
  <si>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</si>
  <si>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</si>
  <si>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</si>
  <si>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</si>
  <si>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</si>
  <si>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</si>
  <si>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</si>
  <si>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</si>
  <si>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</si>
  <si>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</si>
  <si>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</si>
  <si>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</si>
  <si>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</si>
  <si>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</si>
  <si>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</si>
  <si>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</si>
  <si>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</si>
  <si>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</si>
  <si>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</si>
  <si>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</si>
  <si>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</si>
  <si>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</si>
  <si>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</si>
  <si>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</si>
  <si>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</si>
  <si>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</si>
  <si>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</si>
  <si>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</si>
  <si>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</si>
  <si>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</si>
  <si>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</si>
  <si>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</si>
  <si>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</si>
  <si>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</si>
  <si>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</si>
  <si>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</si>
  <si>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</si>
  <si>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</si>
  <si>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</si>
  <si>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</si>
  <si>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</si>
  <si>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</si>
  <si>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</si>
  <si>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</si>
  <si>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</si>
  <si>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</si>
  <si>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</si>
  <si>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</si>
  <si>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</si>
  <si>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</si>
  <si>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</si>
  <si>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</si>
  <si>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</si>
  <si>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</si>
  <si>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</si>
  <si>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</si>
  <si>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</si>
  <si>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</si>
  <si>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</si>
  <si>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</si>
  <si>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</si>
  <si>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</si>
  <si>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</si>
  <si>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</si>
  <si>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</si>
  <si>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</si>
  <si>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</si>
  <si>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</si>
  <si>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</si>
  <si>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</si>
  <si>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</si>
  <si>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</si>
  <si>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</si>
  <si>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</si>
  <si>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</si>
  <si>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</si>
  <si>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</si>
  <si>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</si>
  <si>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</si>
  <si>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</si>
  <si>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</si>
  <si>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</si>
  <si>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</si>
  <si>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</si>
  <si>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</si>
  <si>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</si>
  <si>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</si>
  <si>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</si>
  <si>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</si>
  <si>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</si>
  <si>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</si>
  <si>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</si>
  <si>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</si>
  <si>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</si>
  <si>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</si>
  <si>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</si>
  <si>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</si>
  <si>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</si>
  <si>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</si>
  <si>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</si>
  <si>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</si>
  <si>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</si>
  <si>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</si>
  <si>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</si>
  <si>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</si>
  <si>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</si>
  <si>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</si>
  <si>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</si>
  <si>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</si>
  <si>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</si>
  <si>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</si>
  <si>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</si>
  <si>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</si>
  <si>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</si>
  <si>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</si>
  <si>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</si>
  <si>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</si>
  <si>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</si>
  <si>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</si>
  <si>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</si>
  <si>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</si>
  <si>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</si>
  <si>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</si>
  <si>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</si>
  <si>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</si>
  <si>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</si>
  <si>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</si>
  <si>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</si>
  <si>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</si>
  <si>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</si>
  <si>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</si>
  <si>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</si>
  <si>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</si>
  <si>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</si>
  <si>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</si>
  <si>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</si>
  <si>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</si>
  <si>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</si>
  <si>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</si>
  <si>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</si>
  <si>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</si>
  <si>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</si>
  <si>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</si>
  <si>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</si>
  <si>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</si>
  <si>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</si>
  <si>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</si>
  <si>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</si>
  <si>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</si>
  <si>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</si>
  <si>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</si>
  <si>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</si>
  <si>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</si>
  <si>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</si>
  <si>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</si>
  <si>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</si>
  <si>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</si>
  <si>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</si>
  <si>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</si>
  <si>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</si>
  <si>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</si>
  <si>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</si>
  <si>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</si>
  <si>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</si>
  <si>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</si>
  <si>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</si>
  <si>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</si>
  <si>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</si>
  <si>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</si>
  <si>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</si>
  <si>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</si>
  <si>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</si>
  <si>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</si>
  <si>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</si>
  <si>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</si>
  <si>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</si>
  <si>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</si>
  <si>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</si>
  <si>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</si>
  <si>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</si>
  <si>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</si>
  <si>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</si>
  <si>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</si>
  <si>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</si>
  <si>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</si>
  <si>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</si>
  <si>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</si>
  <si>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</si>
  <si>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</si>
  <si>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</si>
  <si>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</si>
  <si>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</si>
  <si>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</si>
  <si>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</si>
  <si>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</si>
  <si>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</si>
  <si>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</si>
  <si>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</si>
  <si>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</si>
  <si>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</si>
  <si>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</si>
  <si>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</si>
  <si>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</si>
  <si>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</si>
  <si>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</si>
  <si>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</si>
  <si>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</si>
  <si>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</si>
  <si>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</si>
  <si>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</si>
  <si>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</si>
  <si>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</si>
  <si>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</si>
  <si>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</si>
  <si>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</si>
  <si>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</si>
  <si>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</si>
  <si>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</si>
  <si>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</si>
  <si>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</si>
  <si>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</si>
  <si>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</si>
  <si>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</si>
  <si>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</si>
  <si>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</si>
  <si>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</si>
  <si>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</si>
  <si>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</si>
  <si>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</si>
  <si>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</si>
  <si>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</si>
  <si>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</si>
  <si>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</si>
  <si>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</si>
  <si>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</si>
  <si>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</si>
  <si>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</si>
  <si>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</si>
  <si>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</si>
  <si>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</si>
  <si>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</si>
  <si>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</si>
  <si>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</si>
  <si>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</si>
  <si>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</si>
  <si>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</si>
  <si>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</si>
  <si>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</si>
  <si>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</si>
  <si>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</si>
  <si>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</si>
  <si>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</si>
  <si>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</si>
  <si>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</si>
  <si>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</si>
  <si>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</si>
  <si>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</si>
  <si>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</si>
  <si>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</si>
  <si>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</si>
  <si>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</si>
  <si>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</si>
  <si>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</si>
  <si>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</si>
  <si>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</si>
  <si>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</si>
  <si>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</si>
  <si>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</si>
  <si>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</si>
  <si>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</si>
  <si>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</si>
  <si>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</si>
  <si>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</si>
  <si>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</si>
  <si>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</si>
  <si>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</si>
  <si>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</si>
  <si>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</si>
  <si>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</si>
  <si>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</si>
  <si>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</si>
  <si>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</si>
  <si>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</si>
  <si>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</si>
  <si>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</si>
  <si>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</si>
  <si>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</si>
  <si>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</si>
  <si>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</si>
  <si>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</si>
  <si>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</si>
  <si>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</si>
  <si>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</si>
  <si>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</si>
  <si>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</si>
  <si>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</si>
  <si>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</si>
  <si>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</si>
  <si>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</si>
  <si>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</si>
  <si>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</si>
  <si>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</si>
  <si>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</si>
  <si>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</si>
  <si>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</si>
  <si>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</si>
  <si>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</si>
  <si>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</si>
  <si>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</si>
  <si>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</si>
  <si>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</si>
  <si>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</si>
  <si>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</si>
  <si>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</si>
  <si>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</si>
  <si>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</si>
  <si>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</si>
  <si>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</si>
  <si>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</si>
  <si>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</si>
  <si>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</si>
  <si>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</si>
  <si>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</si>
  <si>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</si>
  <si>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</si>
  <si>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</si>
  <si>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</si>
  <si>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</si>
  <si>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</si>
  <si>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</si>
  <si>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</si>
  <si>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</si>
  <si>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</si>
  <si>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</si>
  <si>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</si>
  <si>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</si>
  <si>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</si>
  <si>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</si>
  <si>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</si>
  <si>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</si>
  <si>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</si>
  <si>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</si>
  <si>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</si>
  <si>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</si>
  <si>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</si>
  <si>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</si>
  <si>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</si>
  <si>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</si>
  <si>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</si>
  <si>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</si>
  <si>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</si>
  <si>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</si>
  <si>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</si>
  <si>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</si>
  <si>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</si>
  <si>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</si>
  <si>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</si>
  <si>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</si>
  <si>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</si>
  <si>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</si>
  <si>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</si>
  <si>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</si>
  <si>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</si>
  <si>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</si>
  <si>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</si>
  <si>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</si>
  <si>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</si>
  <si>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</si>
  <si>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</si>
  <si>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</si>
  <si>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</si>
  <si>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</si>
  <si>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</si>
  <si>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</si>
  <si>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</si>
  <si>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</si>
  <si>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</si>
  <si>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</si>
  <si>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</si>
  <si>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</si>
  <si>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</si>
  <si>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</si>
  <si>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</si>
  <si>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</si>
  <si>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</si>
  <si>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</si>
  <si>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</si>
  <si>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</si>
  <si>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</si>
  <si>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</si>
  <si>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</si>
  <si>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</si>
  <si>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</si>
  <si>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</si>
  <si>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</si>
  <si>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</si>
  <si>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</si>
  <si>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</si>
  <si>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</si>
  <si>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</si>
  <si>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</si>
  <si>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</si>
  <si>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</si>
  <si>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</si>
  <si>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</si>
  <si>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</si>
  <si>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</si>
  <si>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</si>
  <si>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</si>
  <si>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</si>
  <si>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</si>
  <si>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</si>
  <si>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</si>
  <si>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</si>
  <si>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</si>
  <si>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</si>
  <si>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</si>
  <si>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</si>
  <si>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</si>
  <si>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</si>
  <si>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</si>
  <si>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</si>
  <si>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</si>
  <si>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</si>
  <si>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</si>
  <si>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</si>
  <si>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</si>
  <si>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</si>
  <si>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</si>
  <si>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</si>
  <si>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</si>
  <si>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</si>
  <si>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</si>
  <si>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</si>
  <si>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</si>
  <si>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</si>
  <si>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</si>
  <si>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</si>
  <si>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</si>
  <si>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</si>
  <si>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</si>
  <si>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</si>
  <si>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</si>
  <si>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</si>
  <si>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</si>
  <si>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</si>
  <si>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</si>
  <si>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</si>
  <si>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</si>
  <si>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</si>
  <si>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</si>
  <si>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</si>
  <si>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</si>
  <si>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</si>
  <si>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</si>
  <si>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</si>
  <si>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</si>
  <si>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</si>
  <si>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</si>
  <si>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</si>
  <si>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</si>
  <si>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</si>
  <si>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</si>
  <si>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</si>
  <si>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</si>
  <si>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</si>
  <si>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</si>
  <si>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</si>
  <si>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</si>
  <si>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</si>
  <si>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</si>
  <si>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</si>
  <si>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</si>
  <si>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</si>
  <si>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</si>
  <si>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</si>
  <si>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</si>
  <si>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</si>
  <si>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</si>
  <si>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</si>
  <si>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</si>
  <si>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</si>
  <si>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</si>
  <si>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</si>
  <si>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</si>
  <si>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</si>
  <si>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</si>
  <si>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</si>
  <si>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</si>
  <si>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</si>
  <si>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</si>
  <si>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</si>
  <si>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</si>
  <si>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</si>
  <si>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</si>
  <si>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</si>
  <si>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</si>
  <si>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</si>
  <si>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</si>
  <si>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</si>
  <si>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</si>
  <si>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</si>
  <si>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</si>
  <si>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</si>
  <si>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</si>
  <si>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</si>
  <si>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</si>
  <si>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</si>
  <si>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</si>
  <si>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</si>
  <si>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</si>
  <si>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</si>
  <si>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</si>
  <si>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</si>
  <si>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</si>
  <si>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</si>
  <si>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</si>
  <si>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</si>
  <si>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</si>
  <si>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</si>
  <si>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</si>
  <si>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</si>
  <si>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</si>
  <si>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</si>
  <si>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</si>
  <si>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</si>
  <si>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</si>
  <si>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</si>
  <si>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</si>
  <si>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</si>
  <si>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</si>
  <si>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</si>
  <si>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</si>
  <si>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</si>
  <si>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</si>
  <si>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</si>
  <si>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</si>
  <si>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</si>
  <si>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</si>
  <si>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</si>
  <si>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</si>
  <si>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</si>
  <si>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</si>
  <si>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</si>
  <si>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</si>
  <si>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</si>
  <si>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</si>
  <si>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</si>
  <si>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</si>
  <si>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</si>
  <si>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</si>
  <si>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</si>
  <si>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</si>
  <si>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</si>
  <si>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</si>
  <si>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</si>
  <si>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</si>
  <si>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</si>
  <si>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</si>
  <si>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</si>
  <si>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</si>
  <si>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</si>
  <si>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</si>
  <si>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</si>
  <si>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</si>
  <si>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</si>
  <si>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</si>
  <si>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</si>
  <si>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</si>
  <si>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</si>
  <si>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</si>
  <si>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</si>
  <si>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</si>
  <si>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</si>
  <si>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</si>
  <si>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</si>
  <si>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</si>
  <si>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</si>
  <si>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</si>
  <si>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</si>
  <si>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</si>
  <si>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</si>
  <si>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</si>
  <si>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</si>
  <si>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</si>
  <si>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</si>
  <si>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</si>
  <si>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</si>
  <si>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</si>
  <si>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</si>
  <si>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</si>
  <si>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</si>
  <si>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</si>
  <si>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plavecké športy - bežné transfery</t>
  </si>
  <si>
    <t>25FA40014</t>
  </si>
  <si>
    <t>I-42138</t>
  </si>
  <si>
    <t>Členské poplatky medzinárodným organizáciám - hosting 5-old.swimmsvk.sk 17.1.2025-16.1.2026</t>
  </si>
  <si>
    <t>World Aquatics</t>
  </si>
  <si>
    <t>VUB0012025</t>
  </si>
  <si>
    <t>poplatky banke za odoslaný prevod k faktúre 25FA40014</t>
  </si>
  <si>
    <t>VÚB</t>
  </si>
  <si>
    <t>25FA40017</t>
  </si>
  <si>
    <t>25007</t>
  </si>
  <si>
    <t>Software/licencie/www.stránky - hosting 5-old.swimmsvk.sk 17.1.2025-16.1.2026</t>
  </si>
  <si>
    <t>node98 s.r.o.</t>
  </si>
  <si>
    <t>25FA40020</t>
  </si>
  <si>
    <t>2590003818</t>
  </si>
  <si>
    <t>nákup diaľničných známok do služobných vozidiel BL976KD a BL557MU na obdobie 29.1.2025-28.1.2026</t>
  </si>
  <si>
    <t>Národná diaľničná spoločnosť a.s.</t>
  </si>
  <si>
    <t>25FA40016</t>
  </si>
  <si>
    <t>105516</t>
  </si>
  <si>
    <t>Stockholm Swim Open - prípravný pretek reprezentácie SR RDS v termíne 11.-16.4.2025 -  ubytovanie 11 osôb z toho 8 športovcov + 3 RT</t>
  </si>
  <si>
    <t>Svensk Simidrott</t>
  </si>
  <si>
    <t>25š005</t>
  </si>
  <si>
    <t>20250005</t>
  </si>
  <si>
    <t>záloha na letenky  pre 11 osôb-8 športovcov+3 real.tím počas prípravného preteku 11-16.4.2025 Stockholm</t>
  </si>
  <si>
    <t>ETN Slovakia, s.r.o.</t>
  </si>
  <si>
    <t>25FA40143</t>
  </si>
  <si>
    <t>druhá časť na pobytové náklady pre 11 osôb-8 športovcov+3 real.tím počas prípravného preteku 11-16.4.2025 Stockholm</t>
  </si>
  <si>
    <t>Svenska Simförbundet</t>
  </si>
  <si>
    <t>25š014</t>
  </si>
  <si>
    <t>29250027</t>
  </si>
  <si>
    <t>druhá záloha na letenky  pre 11 osôb-8 športovcov+3 real.tím počas prípravného preteku 11-16.4.2025 Stockholm</t>
  </si>
  <si>
    <t xml:space="preserve">Pracovná cesta
názov podujatia: Multistretnutie ml.juniorov                                  Miesto konania:Ljubljana,                                        termín podujatia:11.04.-14.04.2025           Spôsob prepravy:                                     Počet všetkých osôb na pracovnej ceste: 21                                                          z toho:
- športovci: 16 
- realizačný tím: 5                                                                     </t>
  </si>
  <si>
    <t>25š003</t>
  </si>
  <si>
    <t>09/2025</t>
  </si>
  <si>
    <t>záloha na pobytové náklady pre 21 osôb-16 športovcov+5 real.tím počas Multistretnutia ml.jun. 11-14.4.2025 Ljubljana</t>
  </si>
  <si>
    <t>PLAVALNA ZVEZA SLOVENIJE</t>
  </si>
  <si>
    <t>25š018</t>
  </si>
  <si>
    <t>21/2025</t>
  </si>
  <si>
    <t>Druhá záloha na pobytové náklady pre 21 osôb-16 športovcov+5 real.tím počas Multistretnutia ml.jun. 11-14.4.2025 Ljubljana</t>
  </si>
  <si>
    <t xml:space="preserve">Pracovná cesta
názov podujatia: Multistretnutie st.juniorov                                  Miesto konania:Limassol, Cyprus                                        termín podujatia:11.04.-14.04.2025           Spôsob prepravy:                                     Počet všetkých osôb na pracovnej ceste: 20                                                          z toho:
- športovci: 16 
- realizačný tím: 4                                                                     </t>
  </si>
  <si>
    <t>25š004</t>
  </si>
  <si>
    <t>202500007</t>
  </si>
  <si>
    <t>záloha na letenky pre 20 osôb -16 športovcov+4 real.tím počas Multistr. st. juniorov Limassol/CYP 11-14.4.2025</t>
  </si>
  <si>
    <t>25FA40015</t>
  </si>
  <si>
    <t>14012025</t>
  </si>
  <si>
    <t xml:space="preserve">prvá časť - Multistretnutie starších juniorov Limassol/Cyprus v termíne 11.-14.4.2025 - ubytovanie 20 osôb z toho 16 športovcov + 4 resl.tím </t>
  </si>
  <si>
    <t>Cyprus Swimming Federation</t>
  </si>
  <si>
    <t>25š017</t>
  </si>
  <si>
    <t>29250028</t>
  </si>
  <si>
    <t>záloha na letenky pre 20 osôb-16 športovcov+4 real.tím na podujatie Multistretnutie starších juniorov 11-14.4.2025 Limassol, Cyprus</t>
  </si>
  <si>
    <t>25FA40179</t>
  </si>
  <si>
    <t>18032025</t>
  </si>
  <si>
    <t>druhá časť za pobytové náklady pre 20 osôb -16 športovcov+4 real.tím počas Multistr. st. juniorov Limassol/CYP 11-14.4.2025</t>
  </si>
  <si>
    <t>25STR003</t>
  </si>
  <si>
    <t>zamestnanci</t>
  </si>
  <si>
    <t>2520š0013</t>
  </si>
  <si>
    <t>Splash Team Manager - aktualizácia na rok 2025</t>
  </si>
  <si>
    <t>Splash Software Ltd.</t>
  </si>
  <si>
    <t>25DPH004</t>
  </si>
  <si>
    <t>8012025</t>
  </si>
  <si>
    <t>DPH k dokladu č. 2520š0013 - Splash Team Manager - aktualizácia na rok 2025</t>
  </si>
  <si>
    <t>DÚ DPH</t>
  </si>
  <si>
    <t>25FA40043</t>
  </si>
  <si>
    <t>2/2025</t>
  </si>
  <si>
    <t>činnosť športového odborníka- vrátane cestovného-tréner.služby počas VT ženy 3-6.1.2025 Bologna Taliansko</t>
  </si>
  <si>
    <t>55706886</t>
  </si>
  <si>
    <t>Ing. Ján Baranovič</t>
  </si>
  <si>
    <t>25FA40039</t>
  </si>
  <si>
    <t>2523001</t>
  </si>
  <si>
    <t>trénerské služby počas  MT U16 ženy 2-6.1.2025 Bečej/SRB</t>
  </si>
  <si>
    <t>52013103</t>
  </si>
  <si>
    <t>Ing. Zuzana Hýroššová</t>
  </si>
  <si>
    <t>2520š0043</t>
  </si>
  <si>
    <t>33</t>
  </si>
  <si>
    <t>ubytovanie pre 13 osôb-12 športovcov+1 real.tím počas MT U16 ženy 7-9.2.2025 Chemnitz, Nemecko</t>
  </si>
  <si>
    <t>55416586</t>
  </si>
  <si>
    <t>Žochar TO s. r. o.</t>
  </si>
  <si>
    <t>2520š0044</t>
  </si>
  <si>
    <t>3904,3905</t>
  </si>
  <si>
    <t>nákup PHM do prenajatého vozidla AA568CJ a TO384DV počas MT U16 ženy 7-9.2.2025 Chemnitz, Nemecko</t>
  </si>
  <si>
    <t>HAPPE s.r.o.</t>
  </si>
  <si>
    <t>2520š0089</t>
  </si>
  <si>
    <t>175,174,177</t>
  </si>
  <si>
    <t>48365289</t>
  </si>
  <si>
    <t>Tank ONO, s.r.o.</t>
  </si>
  <si>
    <t>25FA40072</t>
  </si>
  <si>
    <t>001/25761</t>
  </si>
  <si>
    <t>pobytové náklady vrátane stravy pre 18 osôb -16 športovcov+ 2real.tím počas MT U16 ženy 7-9.2.2025 Chemnitz, Nemecko</t>
  </si>
  <si>
    <t>Jugendherberge Chemnitz "eins"</t>
  </si>
  <si>
    <t>25FA40077</t>
  </si>
  <si>
    <t>250100005</t>
  </si>
  <si>
    <t>zapožičanie športového vybavenia bazéna s časonmierou pre 18 osôb -16 športovcov+2 real tím na MT U16 ženy 7-9.2.2025 Chemnitz, Nemecko</t>
  </si>
  <si>
    <t>36108472</t>
  </si>
  <si>
    <t>PIRANA Sport Club</t>
  </si>
  <si>
    <t>25FA40078</t>
  </si>
  <si>
    <t>250100004</t>
  </si>
  <si>
    <t>prenájom vozidla TO384DV pre 9 osôb -8 športovcov+1 real tím na MT U16 ženy 7-9.2.2025 Chemnitz, Nemecko</t>
  </si>
  <si>
    <t>25FA40079</t>
  </si>
  <si>
    <t>250100003</t>
  </si>
  <si>
    <t>prenájom vozidla AA568CJ pre 9 osôb -8 športovcov+1 real tím na MT U16 ženy 7-9.2.2025 Chemnitz, Nemecko</t>
  </si>
  <si>
    <t>2520š0125</t>
  </si>
  <si>
    <t>INV-CZ-8836438</t>
  </si>
  <si>
    <t>dialničná známka 10 dňová CZ do prenajatých vozidiel TO384DV a AA568CJ počas prepravy 18 osôb-16 športovcov+2 rewal.tím na MT U16 ženy 7-9.2.2025 Chemnitz, Nemecko</t>
  </si>
  <si>
    <t>barely digital GmbH &amp; Co.</t>
  </si>
  <si>
    <t>25FA40080</t>
  </si>
  <si>
    <t>2523005</t>
  </si>
  <si>
    <t>trénerské služby počas  MT U16 ženy 7-9.2.2025 Chemnitz, Nemecko</t>
  </si>
  <si>
    <t>25FA40081</t>
  </si>
  <si>
    <t>činnosť športového odborníka -VP trénerské služby počas MT U16 ženy 7-9.2.2025 Chemnitz, Nemecko</t>
  </si>
  <si>
    <t>55776361</t>
  </si>
  <si>
    <t>Ing. Marek Gális</t>
  </si>
  <si>
    <t xml:space="preserve">Organizácia podujatia
názov podujatia: Extraliga muži                                      Miesto konania:  Košice, Slovensko                      termín podujatia: 15.02.-16.02.2025                                                   počet aktívnych účastníkov:52 športovcov a  3 členovia rozhodcovského zboru, 
počet odpracovaných hodín spolu:15                                                                                               </t>
  </si>
  <si>
    <t>25FA40091</t>
  </si>
  <si>
    <t>250023</t>
  </si>
  <si>
    <t>pobytové náklady pre 2 osoby-rozhodcovia počas Extraliga muži 15-16.2.2025 Košice</t>
  </si>
  <si>
    <t>36722014</t>
  </si>
  <si>
    <t>Hotel Gloria Palac,s.r.o.</t>
  </si>
  <si>
    <t xml:space="preserve">Organizácia podujatia
názov podujatia: Extraliga muži                                      Miesto konania: Šamorín, Slovensko                      termín podujatia: 01.02.-02.02.2025                                                   počet aktívnych účastníkov:42 športovcov a   3 členovia rozhodcovského zboru, 
počet odpracovaných hodín spolu:15                                                                                              </t>
  </si>
  <si>
    <t>2520š0074</t>
  </si>
  <si>
    <t>25200074</t>
  </si>
  <si>
    <t>Činnosť člena rozhodcovského zboru počas Extraliga muži 1-2.2.2025 Šamorín</t>
  </si>
  <si>
    <t>Kolář Erik</t>
  </si>
  <si>
    <t>2520š0075</t>
  </si>
  <si>
    <t>25200075</t>
  </si>
  <si>
    <t xml:space="preserve">Bebjak Martin </t>
  </si>
  <si>
    <t>2520š0076</t>
  </si>
  <si>
    <t>25200076</t>
  </si>
  <si>
    <t>Kratochvíl Vlastimil</t>
  </si>
  <si>
    <t>2520š0092</t>
  </si>
  <si>
    <t>709</t>
  </si>
  <si>
    <t>pobytové náklady pre 1 osobu-rozhodca počas Extraliga muži 15-16.2.2025 Šamorín</t>
  </si>
  <si>
    <t>51467071</t>
  </si>
  <si>
    <t>N-profit s.r.o.</t>
  </si>
  <si>
    <t xml:space="preserve">Organizácia podujatia
názov podujatia: I.liga ženy                                     Miesto konania: Žilina, Slovensko                      termín podujatia: 08.02.-09.02.2025                                                 počet aktívnych účastníkov: 38 športovcov a  3 členovia rozhodcovského zboru, 
počet odpracovaných hodín spolu:15                                                                                            </t>
  </si>
  <si>
    <t>2520š0077</t>
  </si>
  <si>
    <t>25200077</t>
  </si>
  <si>
    <t>Činnosť člena rozhodcovského zboru počas I. liga ženy 8-9.2.2025 Žilina</t>
  </si>
  <si>
    <t>Jarolím Jiří</t>
  </si>
  <si>
    <t>2520š0078</t>
  </si>
  <si>
    <t>25200078</t>
  </si>
  <si>
    <t>Krajčík Milan</t>
  </si>
  <si>
    <t>2520š0079</t>
  </si>
  <si>
    <t>25200079</t>
  </si>
  <si>
    <t>Rexa Vladimír</t>
  </si>
  <si>
    <t xml:space="preserve">Organizácia podujatia
názov podujatia: NL ml.kadeti                                     Miesto konania: Košice, Slovensko                      termín podujatia: 08.02.-09.02.2025                                                 počet aktívnych účastníkov: 51 športovcov a  3 členovia rozhodcovského zboru, 
počet odpracovaných hodín spolu: 30                                                                                            </t>
  </si>
  <si>
    <t>2520š0080</t>
  </si>
  <si>
    <t>25200080</t>
  </si>
  <si>
    <t>Činnosť člena rozhodcovského zboru počas NL ml. kadeti 8-9.2.2025 Košice</t>
  </si>
  <si>
    <t>Žucha Marián</t>
  </si>
  <si>
    <t>2520š0081</t>
  </si>
  <si>
    <t>25200081</t>
  </si>
  <si>
    <t>Kleščinský Matej</t>
  </si>
  <si>
    <t>2520š0082</t>
  </si>
  <si>
    <t>25200082</t>
  </si>
  <si>
    <t>Garančovská Lenka</t>
  </si>
  <si>
    <t xml:space="preserve">Organizácia podujatia
názov podujatia: NL ml.kadeti                                     Miesto konania: Komárno, Slovensko                      termín podujatia: 08.02.-09.02.2025                                                 počet aktívnych účastníkov: 48 športovcov a  3 členovia rozhodcovského zboru, 
počet odpracovaných hodín spolu: 30                                                                                            </t>
  </si>
  <si>
    <t>2520š0083</t>
  </si>
  <si>
    <t>25200083</t>
  </si>
  <si>
    <t>Činnosť člena rozhodcovského zboru počas NL ml. kadeti 8-9.2.2025 Komárno</t>
  </si>
  <si>
    <t>Kádár Štefan</t>
  </si>
  <si>
    <t>2520š0084</t>
  </si>
  <si>
    <t>25200084</t>
  </si>
  <si>
    <t>2520š0085</t>
  </si>
  <si>
    <t>25200085</t>
  </si>
  <si>
    <t>Ďurák Denis</t>
  </si>
  <si>
    <t xml:space="preserve">Organizácia podujatia
názov podujatia: NL ml.žiaci                                     Miesto konania: Prešov, Slovensko                      termín podujatia: 07.02.-08.02.2025                                                 počet aktívnych účastníkov: 48 športovcov a  3 členovia rozhodcovského zboru, 
počet odpracovaných hodín spolu: 30                                                                                            </t>
  </si>
  <si>
    <t>2520š0086</t>
  </si>
  <si>
    <t>25200086</t>
  </si>
  <si>
    <t>Činnosť člena rozhodcovského zboru počas NL ml. žiaci 7-8.2.2025 Prešov</t>
  </si>
  <si>
    <t>Theiner Jozef</t>
  </si>
  <si>
    <t>2520š0087</t>
  </si>
  <si>
    <t>25200087</t>
  </si>
  <si>
    <t>Jačišin Tomáš</t>
  </si>
  <si>
    <t>2520š0088</t>
  </si>
  <si>
    <t>25200088</t>
  </si>
  <si>
    <t>Kleščinský Daniel</t>
  </si>
  <si>
    <t xml:space="preserve">Pracovná cesta
názov podujatia: Sústredenie plaveckej reprezentácie                                              Miesto konania: Lloret de Mar, Španielsko                       termín podujatia: 23.01.-02.02.2025        Spôsob prepravy:letecky                                     Počet všetkých osôb na pracovnej ceste: 12                                                          z toho:
- športovci: 9 
- realizačný tím: 3                                                                     </t>
  </si>
  <si>
    <t>25š006</t>
  </si>
  <si>
    <t>11077-2</t>
  </si>
  <si>
    <t>záloha na pobytové náklady vrátane stravy, športoviská  pre 3 osoby -2 športovci +1 real.tím počas sústredenia RDS 20.3.-1.4.2025 Tenerife, ESP</t>
  </si>
  <si>
    <t>TURISTICA KONRAD S.L.</t>
  </si>
  <si>
    <t>25FA40208</t>
  </si>
  <si>
    <t>JCT3-F003090</t>
  </si>
  <si>
    <t>vyúčtovanie zálohy č. 25š006 - záloha na pobytové náklady vrátane stravy, športoviská  pre 3 osoby -2 športovci +1 real.tím počas sústredenia RDS 20.3.-1.4.2025 Tenerife, ESP /spolu: 591,71 eur/</t>
  </si>
  <si>
    <t>25š008</t>
  </si>
  <si>
    <t>ZF00000001</t>
  </si>
  <si>
    <t>záloha na prenájom bazéna počas Jesenné M-ZSO 2. kolo 17.5.2025 Štúrovo</t>
  </si>
  <si>
    <t>VADAŠ,s.r.o.</t>
  </si>
  <si>
    <t>25FA40177</t>
  </si>
  <si>
    <t>2544200114</t>
  </si>
  <si>
    <t>vyúčtovanie zálohy 25š008 na prenájom bazéna počas Jesenné M-ZSO 2. kolo 17.5.2025 Štúrovo /spolu: 738,-eur/</t>
  </si>
  <si>
    <t>34136215</t>
  </si>
  <si>
    <t xml:space="preserve">Pracovná cesta
názov podujatia: MT muži WPT Series                                              Miesto konania:Nováky, Slovensko                      termín podujatia: 06.02.-09.02.2025       Spôsob prepravy: mikrobus                                    Počet všetkých osôb na pracovnej ceste: 8                                                          z toho:
- športovci: 6 
- realizačný tím: 2                                                                     </t>
  </si>
  <si>
    <t>25FA40076</t>
  </si>
  <si>
    <t>2025001</t>
  </si>
  <si>
    <t>prenájom vozidla KE102OR -preprava družstva VP 6 športovcov+2 real.tím na a z podujatia MT muži WPT Series 6-9.2.2025 Nováky</t>
  </si>
  <si>
    <t>50478257</t>
  </si>
  <si>
    <t>Hornets Security s.r.o.</t>
  </si>
  <si>
    <t>2520š0090</t>
  </si>
  <si>
    <t>1940</t>
  </si>
  <si>
    <t>nákup PHM do prenajatého vozidla KE102OR počas prepravy 8 osôb -6 športovcov + 2 real.tím na MT muži WPT Series 6-9.2.2025 Nováky</t>
  </si>
  <si>
    <t>34140425</t>
  </si>
  <si>
    <t>T a M trans spedition, s.r.o.</t>
  </si>
  <si>
    <t>25FA40098</t>
  </si>
  <si>
    <t>činnosť športového odborníka -trénerské služby počas MT muži WPT Series 6-9.2.2025 Nováky</t>
  </si>
  <si>
    <t>36997587</t>
  </si>
  <si>
    <t>Bačo Karol ml.</t>
  </si>
  <si>
    <t>25FA40099</t>
  </si>
  <si>
    <t>3/2025</t>
  </si>
  <si>
    <t>17181534</t>
  </si>
  <si>
    <t>Poláčik Roman</t>
  </si>
  <si>
    <t xml:space="preserve">Pracovná cesta
názov podujatia: Sústredenie plaveckej reprezentácie                                              Miesto konania:Tenerife, Španielsko                  termín podujatia: 20.03.-01.04.2025      Spôsob prepravy:letecky                                     Počet všetkých osôb na pracovnej ceste: 2                                                          z toho:
- športovci: 1 
- realizačný tím: 1                                                                     </t>
  </si>
  <si>
    <t>25FA40071</t>
  </si>
  <si>
    <t>10250647</t>
  </si>
  <si>
    <t>Letenka pre 2 osoby -1 športovec+ 1 real.tím na Sústredenie repre.družstva seniorov 20.3.-1.4.2025 Tenerife, ESP</t>
  </si>
  <si>
    <t>31379508</t>
  </si>
  <si>
    <t>25STR005</t>
  </si>
  <si>
    <t>Finančný príspevok na stravu pre zamestnancov na február 2025</t>
  </si>
  <si>
    <t>VUB0022025</t>
  </si>
  <si>
    <t>Hrubé mzdy vyplatené osobám (zamestnancom) vrátane odvodov zamestnávateľa
počet fyzických osôb: 5 TPP+2 dohody
obdobie 01/2025</t>
  </si>
  <si>
    <t>7 osôb</t>
  </si>
  <si>
    <t>Hrubé mzdy vyplatené osobám (zamestnancom) vrátane odvodov zamestnávateľa
počet fyzických osôb: 3 TPP+5 dohôd
obdobie: 01/2025</t>
  </si>
  <si>
    <t>8 osôb</t>
  </si>
  <si>
    <t>Hrubé mzdy vyplatené osobám (zamestnancom) vrátane odvodov zamestnávateľa
počet fyzických osôb: 4 TPP+ 12 dohôd
obdobie: 01/2025</t>
  </si>
  <si>
    <t>16 osôb</t>
  </si>
  <si>
    <t>25FA40038</t>
  </si>
  <si>
    <t>250100001</t>
  </si>
  <si>
    <t>činnosť športového odborníka -VP trénerské služby v zmysle Zmluvy č. 06/2024 za mesiac 2025/01</t>
  </si>
  <si>
    <t>25FA40040</t>
  </si>
  <si>
    <t>20250002</t>
  </si>
  <si>
    <t>činnosť športového odborníka -trénerské služby VP v zmysle Zmluvy č. 003/2024 za mesiac 2025/01</t>
  </si>
  <si>
    <t>35385677</t>
  </si>
  <si>
    <t>Peter Nižný</t>
  </si>
  <si>
    <t>25FA40041</t>
  </si>
  <si>
    <t>02/2025</t>
  </si>
  <si>
    <t>činnosť športového odborníka -trénerské služby VP v zmysle Zmluvy č. 009/2024 za mesiac 2025/01</t>
  </si>
  <si>
    <t>35189801</t>
  </si>
  <si>
    <t>Milan Cipov</t>
  </si>
  <si>
    <t>25FA40042</t>
  </si>
  <si>
    <t>04/2025</t>
  </si>
  <si>
    <t>činnosť športového odborníka -trénerské služby VP na základe Zmluvy 004/2024 v mesiaci 2025/01</t>
  </si>
  <si>
    <t>50988450</t>
  </si>
  <si>
    <t>Ragusa Nunzia Cinzia</t>
  </si>
  <si>
    <t>25FA40044</t>
  </si>
  <si>
    <t>činnosť športového odborníka na základe Zmluvy o poskytnutí služieb manažmentu reprezentácie VP muži-administratíva za 2025/01</t>
  </si>
  <si>
    <t>40838765</t>
  </si>
  <si>
    <t>Miroslav Gogola</t>
  </si>
  <si>
    <t>25FA40045</t>
  </si>
  <si>
    <t>20250003</t>
  </si>
  <si>
    <t>činnosť športového odborníka na základe Zmluvy o výkone činnosti športového odborníka č.002/2024-trénerská činnosť za 2025/01</t>
  </si>
  <si>
    <t>25FA40069</t>
  </si>
  <si>
    <t>1/2025</t>
  </si>
  <si>
    <t>činnosť športového odborníka -trénerské služby v zmysle Zmluvy č. 001/2024 za mesiac 2025/01</t>
  </si>
  <si>
    <t>Bačo Karol</t>
  </si>
  <si>
    <t>25FA40070</t>
  </si>
  <si>
    <t>činnosť športového odborníka -trénerské služby VP v zmysle Zmluvy č. 005/2024 za mesiac 2025/01</t>
  </si>
  <si>
    <t>Roman Poláčik</t>
  </si>
  <si>
    <t>VUB0032025</t>
  </si>
  <si>
    <t>Hrubé mzdy vyplatené osobám (zamestnancom) vrátane odvodov zamestnávateľa
počet fyzických osôb: 5 TPP+2 dohody
obdobie 02/2025</t>
  </si>
  <si>
    <t>Hrubé mzdy vyplatené osobám (zamestnancom) vrátane odvodov zamestnávateľa
počet fyzických osôb: 3 TPP+5 dohôd
obdobie: 02/2025</t>
  </si>
  <si>
    <t>Hrubé mzdy vyplatené osobám (zamestnancom) vrátane odvodov zamestnávateľa
počet fyzických osôb: 4 TPP+ 28 dohôd
obdobie: 02/2025</t>
  </si>
  <si>
    <t>32 osôb</t>
  </si>
  <si>
    <t>Finančný príspevok na stravu pre zamestnancov na marec 2025</t>
  </si>
  <si>
    <t>25FA40104</t>
  </si>
  <si>
    <t>20250001</t>
  </si>
  <si>
    <t>trénerská činnosť SP za 2025/02</t>
  </si>
  <si>
    <t>54398312</t>
  </si>
  <si>
    <t>Labáthová Jana</t>
  </si>
  <si>
    <t>25FA40194</t>
  </si>
  <si>
    <t>2504002</t>
  </si>
  <si>
    <t>plavecké stopky Golfinho Rigid 300 memories-20 ks v kufríku z aluminia 3 x, obrátkové čísla (lap counter) -20 ks</t>
  </si>
  <si>
    <t>50568892</t>
  </si>
  <si>
    <t>Flagman group, s. r. o.</t>
  </si>
  <si>
    <t>25FA40203</t>
  </si>
  <si>
    <t>INV-CZ-8947980</t>
  </si>
  <si>
    <t>dialničná známka  -BT147AB-CZ  25.3.2025-24.3.2026</t>
  </si>
  <si>
    <t>barely digital GmbH &amp; Co. KG</t>
  </si>
  <si>
    <t>25FA40103</t>
  </si>
  <si>
    <t>20250204</t>
  </si>
  <si>
    <t>tanečná príprava reprezentačného družstva SP za mesiac 2025/02</t>
  </si>
  <si>
    <t>56205244</t>
  </si>
  <si>
    <t>Adele Studio s. r. o.</t>
  </si>
  <si>
    <t>25FA40119</t>
  </si>
  <si>
    <t>25030003</t>
  </si>
  <si>
    <t>54255732</t>
  </si>
  <si>
    <t>Ing.arch. Romana Horská</t>
  </si>
  <si>
    <t>25FA40158</t>
  </si>
  <si>
    <t>2500145</t>
  </si>
  <si>
    <t>prenájom dráh pre družstvo SP-ranné tréningy za 02/2025</t>
  </si>
  <si>
    <t>00164348</t>
  </si>
  <si>
    <t>Národný inštitút vzdelávania a mládeže</t>
  </si>
  <si>
    <t>25FA40159</t>
  </si>
  <si>
    <t>INV-150661</t>
  </si>
  <si>
    <t>ročný poplatok-WT Standard software licencie 4 ks pre poloautomatické časomiery PL</t>
  </si>
  <si>
    <t>William Ferguson Wylas Timing</t>
  </si>
  <si>
    <t>Poplatok za odoslanú platbu k faktúre č. 25FA40159</t>
  </si>
  <si>
    <t>25FA40187</t>
  </si>
  <si>
    <t>INV-578043</t>
  </si>
  <si>
    <t>dialničná známka  -BL976KD -CZ     25.3.2025-24.3.2026</t>
  </si>
  <si>
    <t>DMC Digital Maut Consulting GmbH</t>
  </si>
  <si>
    <t>25FA40188</t>
  </si>
  <si>
    <t>2510932712</t>
  </si>
  <si>
    <t xml:space="preserve">Dialničná známka na rok 2025 SK  BL062GD </t>
  </si>
  <si>
    <t>35919001</t>
  </si>
  <si>
    <t>25FA40205</t>
  </si>
  <si>
    <t>Pevná linka, mobilné čísla /11ks/mobilný internet 11ks za obdobie 24.3.-23.4.2025</t>
  </si>
  <si>
    <t>Orange Slovensko,a.s.</t>
  </si>
  <si>
    <t>25DPH008</t>
  </si>
  <si>
    <t>25FA40168</t>
  </si>
  <si>
    <t>DPH k faktúre č. 25FA40168</t>
  </si>
  <si>
    <t>25FA40160</t>
  </si>
  <si>
    <t>2025009</t>
  </si>
  <si>
    <t>výroba nálepiek na medaile -300 ks-Jarné M-VSO BAJS 1.kolo 5.4.2025 Poprad, 280 ks -Jarné M-SSO BAJS 1.kolo 12.4.2025 Žilina, 350 ks Jarné M-ZSO BAJS 1.kolo 12.4.2025 Topoľčany, 300 ks Jarné M-SSO BAJS 2.kolo 10.5.2025 Banská Bystrica , 290</t>
  </si>
  <si>
    <t>55666396</t>
  </si>
  <si>
    <t>GameTime s.r.o.</t>
  </si>
  <si>
    <t>25FA40097</t>
  </si>
  <si>
    <t>činnosť športového odborníka -trénerské služby počas VT U16 muži 12-15.2.2025 Nováky</t>
  </si>
  <si>
    <t>25FA40163</t>
  </si>
  <si>
    <t>činnosť športového odborníka -trénerské služby VP počas VT U16 muži 12-15.2.2025 Nováky</t>
  </si>
  <si>
    <t>25FA40114</t>
  </si>
  <si>
    <t>03/2025</t>
  </si>
  <si>
    <t>činnosť športového odborníka -trénerské služby VP počas VT ženy 23-25.2.2025 Nováky</t>
  </si>
  <si>
    <r>
      <t>25FA4</t>
    </r>
    <r>
      <rPr>
        <sz val="11"/>
        <rFont val="Calibri"/>
        <family val="2"/>
        <charset val="238"/>
        <scheme val="minor"/>
      </rPr>
      <t>0115</t>
    </r>
  </si>
  <si>
    <t xml:space="preserve">Pracovná cesta
názov podujatia: Sústredenie plaveckej reprezentácie juniorov                                      Miesto konania: Zalaegersze, Maďarsko            termín podujatia: 03.03.-12.03.2025                                    Spôsob prepravy:                                     Počet všetkých osôb na pracovnej ceste: 33                                                          z toho:
- športovci: 28 
- realizačný tím: 5                                                                     </t>
  </si>
  <si>
    <t>25FA40150</t>
  </si>
  <si>
    <t>EUR-0005/25</t>
  </si>
  <si>
    <t>Podkapitola 12010238/UTM/SGNI/2025, Podkapitola 12010203/UTM/AQUAP/2025, Sústred. pl.rep.juniorov 3-12.3.2025 Zalaegersze - bazén pre 28 športovcov a 5 RT</t>
  </si>
  <si>
    <t>Zalaegerszegi Letesitmenyfenntarto Kft.</t>
  </si>
  <si>
    <t>Poplatok za odoslanú platbu k faktúre č. 25FA40150</t>
  </si>
  <si>
    <t>25FA40181</t>
  </si>
  <si>
    <t>2025505063</t>
  </si>
  <si>
    <t xml:space="preserve">preprava 33 osôb-28 športovcov+5 real.tím počas Sústred. pl.rep.juniorov 3-12.3.2025 Zalaegerszeg/HU, </t>
  </si>
  <si>
    <t>44667345</t>
  </si>
  <si>
    <t>Slovak Lines Express, a. s.</t>
  </si>
  <si>
    <t>25š010</t>
  </si>
  <si>
    <t>F11-12/2025</t>
  </si>
  <si>
    <t>záloha na ubytovanie vrátane stravy pre 33 osôb - 28 športovcov + 5 real.tím, čiastočne</t>
  </si>
  <si>
    <t>West Hotel Kft.</t>
  </si>
  <si>
    <t>25FA40182</t>
  </si>
  <si>
    <t>01-F03-202/2025</t>
  </si>
  <si>
    <t>vyúčtovanie zálohy č. 25š010 na ubytovanie vrátane stravy pre 33 osôb - 28 športovcov + 5 real.tím, čiastočne  /spolu: 1009,88 eur/</t>
  </si>
  <si>
    <t>25FA40155</t>
  </si>
  <si>
    <t>11march2025</t>
  </si>
  <si>
    <t>prvá časť pobytových nákladov pre 10 osôb-7 športovcov+3 real.tím počas EP Protaras 1-4.5.2025 Cyprus</t>
  </si>
  <si>
    <t>Poplatok za odoslanú platbu k faktúre č. 25FA40155</t>
  </si>
  <si>
    <t>2520š0270</t>
  </si>
  <si>
    <t>99</t>
  </si>
  <si>
    <t>ubytovanie -1 rozhodca počas I. NL ml. žiaci 15-16.3.2025 Topoľčany</t>
  </si>
  <si>
    <t>25FA40184</t>
  </si>
  <si>
    <t>Technicko-organizačné zabezpečenie podujatia MSR v DP v bazéne 1.kolo SP v DP 16.3.2025 Šamorín</t>
  </si>
  <si>
    <t>53735561</t>
  </si>
  <si>
    <t>Nadamoo s. r. o.</t>
  </si>
  <si>
    <t>25FA40180</t>
  </si>
  <si>
    <t>2025006</t>
  </si>
  <si>
    <t>zdravotná služba počas podujatia MSR v DP v bazéne 1.kolo SP v DP 16.3.2025 Šamorín</t>
  </si>
  <si>
    <t>42294975</t>
  </si>
  <si>
    <t>Dobrovoľníci Senica</t>
  </si>
  <si>
    <t>2520š0256</t>
  </si>
  <si>
    <t>1538</t>
  </si>
  <si>
    <t>občerrstvenie pre účastníkov podujatia MSR v DP v bazéne 1.kolo SP v DP 16.3.2025 Šamorín</t>
  </si>
  <si>
    <t>BILLA s.r.o.</t>
  </si>
  <si>
    <t>25š012</t>
  </si>
  <si>
    <t>ZF00000002</t>
  </si>
  <si>
    <t>záloha na prenájom bazéna počas M SR mladších žiakov 6-8.6.2025 Štúrovo</t>
  </si>
  <si>
    <t>25FA40178</t>
  </si>
  <si>
    <t>2544200115</t>
  </si>
  <si>
    <t>vyúčtovanie zálohy 25š012 na prenájom bazéna počas M SR mladších žiakov 6-8.6.2025 Štúrovo  /spolu: 2214,-eur/</t>
  </si>
  <si>
    <t xml:space="preserve">Pracovná cesta
názov podujatia: ARTISTIC SWIMMING WORLD CUP 2025                                                 Miesto konania: Somabay, Egypt                            termín podujatia:  11.04.-14.04.2025                                    Spôsob prepravy:                                     Počet všetkých osôb na pracovnej ceste: 11                                                          z toho:
- športovci: 9 
- realizačný tím: 2                                                                     </t>
  </si>
  <si>
    <t>25š016</t>
  </si>
  <si>
    <t>19032025</t>
  </si>
  <si>
    <t>záloha na ubytovanie pre 11 osôb-9 športovcov+2 real.tím počas podujatia ARTISTIC SWIMMING WORLD CUP 2025 Somabay 11.-14.4.2025, Egypt</t>
  </si>
  <si>
    <t>Mindset Sport Management &amp; Development</t>
  </si>
  <si>
    <t>25š020</t>
  </si>
  <si>
    <t>25032025</t>
  </si>
  <si>
    <t>záloha na ubytovanie pre 1 osobu-rozhodca počas podujatia ARTISTIC SWIMMING WORLD CUP 2025 Somabay 11.14.4.2025, Egypt</t>
  </si>
  <si>
    <t>Poplatok za odoslanú platbu k zál.faktúre č. 25š020</t>
  </si>
  <si>
    <t>25FA40189</t>
  </si>
  <si>
    <t>42500056</t>
  </si>
  <si>
    <t>letenky pre 12 osôb-9 športovcov +2 real.tím +1 rozhodca na podujatie ARTISTIC SWIMMING WORLD CUP 2025 Somabay 11.14.4.2025, Egypt</t>
  </si>
  <si>
    <t>35761342</t>
  </si>
  <si>
    <t>SKY 4 U, s.r.o.</t>
  </si>
  <si>
    <t xml:space="preserve">Pracovná cesta
názov podujatia: International Swimm Meet                              Miesto konania: Edinburg, Nemecko                          termín podujatia:  14.03.-17.03.2025                                    Spôsob prepravy:                                     Počet všetkých osôb na pracovnej ceste: 1                                                          z toho:
- športovci: 1 
- realizačný tím: 0                                                                     </t>
  </si>
  <si>
    <t>2520š0269</t>
  </si>
  <si>
    <t>0210161635</t>
  </si>
  <si>
    <t xml:space="preserve">refundácia nákladov na štartovné 1 športovec na súťaž Edinburg International Swim Meet 14-17.3.2025 </t>
  </si>
  <si>
    <t>SASA East District</t>
  </si>
  <si>
    <t>VUB0042025</t>
  </si>
  <si>
    <t>25FA40248</t>
  </si>
  <si>
    <t>10252486</t>
  </si>
  <si>
    <t>vyúčtovanie zálohy 25š004 a 25š017 -letenky pre 20 osôb-16 športovcov+ 4 real.tím na  Multistr. st. juniorov 11-14.4.2025 Limassol/CYP /spolu: 9340,-eur/</t>
  </si>
  <si>
    <t>25FA40249</t>
  </si>
  <si>
    <t>10252487</t>
  </si>
  <si>
    <t>vyúčtovanie záloh 25š005 a 25š014 na letenky  pre 11 osôb-8 športovcov+3 real.tím počas prípravného preteku 11-16.4.2025 Stockholm /spolu: 3531,-eur/</t>
  </si>
  <si>
    <t>25FA40269</t>
  </si>
  <si>
    <t>3-001-200466160</t>
  </si>
  <si>
    <t>SOFINA naložbe in rozvoj d.o.o.</t>
  </si>
  <si>
    <t>záloha (Prochazka 800 €) na ubytovanie vodiča prepravy družstva počas Multistretnutie ml. juniori 11-14.4.2025 Ljubjana, Slovinsko</t>
  </si>
  <si>
    <t>vyúčtovanie zálohy z 10.4.2025 (Prochazka 800 €)-ubytovanie vodiča prepravy družstva počas Multistretnutie ml. juniori 11-14.4.2025 Ljubjana, Slovinsko  /123,13 eur/</t>
  </si>
  <si>
    <t>vrátenie zostatku zálohy z 10.4. 2025 (Prochazka 800 €) na ubytovanie vodiča prepravy družstva počas Multistretnutie ml. juniori 11-14.4.2025 Ljubjana, Slovinsko</t>
  </si>
  <si>
    <t>2520š0388</t>
  </si>
  <si>
    <t>LAT1-BLAG1-386</t>
  </si>
  <si>
    <t>2520š0389</t>
  </si>
  <si>
    <t>88187</t>
  </si>
  <si>
    <t>Latnos doo.</t>
  </si>
  <si>
    <t>Autorill Austria</t>
  </si>
  <si>
    <t>vyúčtovanie zálohy z 10.4.2025 (Procházka 800€)-ubytovanie vodiča prepravy družstva na Multistretnutie ml. juniori 11-14.4.2025 Ljubjana, Slovinsko  /120,-eur/</t>
  </si>
  <si>
    <t>vyúčtovanie zálohy z 10.4.2025 (Procházka 800€)-obed pre 18 osôb-14 športovcov+4 real.tím počas Multistretnutie ml. juniori 11-14.4.2025 Ljubjana, Slovinsko  /353,20 eur/</t>
  </si>
  <si>
    <t>2520š0385</t>
  </si>
  <si>
    <t>25200385</t>
  </si>
  <si>
    <t>2520š0386</t>
  </si>
  <si>
    <t>35/1</t>
  </si>
  <si>
    <t>Tatra banka</t>
  </si>
  <si>
    <t>KOMOKO</t>
  </si>
  <si>
    <t>vyúčtovanie zálohy (z 8.4.2025 Horská 1700) -bankový polatok  za úhradu ZF 25š027 na predlžnie pobytu z dôvodu oneskoreného odletu z akcie ARTISTIC SWIMMING WORLD CUP 2025 Somabay 11-14.4.2025, Egypt /10,-eur/</t>
  </si>
  <si>
    <t>vyúčtovanie zálohy (z 8.4.2025 Horská 1700) -večera pre 11 osôb-9 športovcov+2 real.tím počas ARTISTIC SWIMMING WORLD CUP 2025 Somabay 11-14.4.2025, Egypt /308,26 eur/</t>
  </si>
  <si>
    <t>25FA40293</t>
  </si>
  <si>
    <t>00023/25</t>
  </si>
  <si>
    <t>vyúčtovanie zálohy 25š016 na ubytovanie pre 11 osôb-9 športovcov+2 real.tím počas podujatia ARTISTIC SWIMMING WORLD CUP 2025 Somabay 11.14.4.2025, Egypt /10680,-eur/</t>
  </si>
  <si>
    <t>25FA40291</t>
  </si>
  <si>
    <t>00031/25</t>
  </si>
  <si>
    <t>vyúčtovanie zálohy 25š020 na ubytovanie pre 1 osobu-rozhodca počas podujatia ARTISTIC SWIMMING WORLD CUP 2025 Somabay 11.14.4.2025, Egypt /1080,-eur/</t>
  </si>
  <si>
    <t>záloha (z 8.4.2025 Horská 1700)  na ARTISTIC SWIMMING WORLD CUP 2025 Somabay 11-14.4.2025, Egypt</t>
  </si>
  <si>
    <t>25FA40292</t>
  </si>
  <si>
    <t>vyúčtovanie zálohy 25š027 na ubytovanie pre 2 osoby- počas podujatia ARTISTIC SWIMMING WORLD CUP 2025 Somabay 11.14.4.2025, Egypt-predlženie z dôvodu oneskoreného odletu /480,-eur/</t>
  </si>
  <si>
    <t>Hrubé mzdy vyplatené osobám (zamestnancom) vrátane odvodov zamestnávateľa
počet fyzických osôb: 5 TPP+2 dohody
obdobie 03/2025</t>
  </si>
  <si>
    <t>Finančný príspevok na stravu pre zamestnancov na apríl 2025</t>
  </si>
  <si>
    <t>Horská Romana</t>
  </si>
  <si>
    <t>záloha na Multistretnutie 11.-14.4.2025 Limassol/Cyprus</t>
  </si>
  <si>
    <t>Viola Tibor</t>
  </si>
  <si>
    <t>2520š0379</t>
  </si>
  <si>
    <t>62,60</t>
  </si>
  <si>
    <t>2520š0380</t>
  </si>
  <si>
    <t>57</t>
  </si>
  <si>
    <t>Burger King Airport</t>
  </si>
  <si>
    <t>Hiungry Angry</t>
  </si>
  <si>
    <t>vyúčtovanie zálohy z 10.4.2025 (Viola 1000 €)-obed na letisku pre 20 osôb-16 športovcov+4 real.tím počas Multistr. st. juniorov 11-14.4.2025 Limassol/CYP /332,50 eur/</t>
  </si>
  <si>
    <t>vyúčtovanie zálohy z 10.4.2025 (Viola 1000 €)-obed  pre 4 osoby- real.tím počas Multistr. st. juniorov 11-14.4.2025 Limassol/CYP /42,-eur/</t>
  </si>
  <si>
    <t>2520š0381</t>
  </si>
  <si>
    <t>86</t>
  </si>
  <si>
    <t>2520š0382</t>
  </si>
  <si>
    <t>A52T/1,355,97</t>
  </si>
  <si>
    <t>CK Restaurant System Franchisers Ltd</t>
  </si>
  <si>
    <t>Plus Discount Market Germasogia</t>
  </si>
  <si>
    <t>vyúčtovanie zálohy z 10.4.2025 (Viola 1000 €)-obed  pre 16 osôb- športovcov počas Multistr. st. juniorov 11-14.4.2025 Limassol/CYP  /126,10 eur/</t>
  </si>
  <si>
    <t>vyúčtovanie zálohy z 10.4.2025 (Viola 1000 €)-pitný režim 19 osôb- 16 športovcov+3 real.tím  počas Multistr. st. juniorov 11-14.4.2025 Limassol/CYP  /46,52 eur/</t>
  </si>
  <si>
    <t>vrátenie zostatku zálohy z 10.04.2025 na Multistretnutie 11.-14.4.2025 Limassol/Cyprus</t>
  </si>
  <si>
    <t>Thuringerová Monika</t>
  </si>
  <si>
    <t>vrátenie zostatku zálohy (z 8.4.2025 za Horskú 1700) z akcie ARTISTIC SWIMMING WORLD CUP 2025 Somabay 11-14.4.2025, Egypt</t>
  </si>
  <si>
    <t>vrátenie zostatku zálohy (z 8.4.2025 Horská 1700)  z akcie ARTISTIC SWIMMING WORLD CUP 2025 Somabay 11-14.4.2025, Egypt</t>
  </si>
  <si>
    <t>25FA40212</t>
  </si>
  <si>
    <t>1251687</t>
  </si>
  <si>
    <t>25FA40213</t>
  </si>
  <si>
    <t>1965047648</t>
  </si>
  <si>
    <t>Prenájom kopírovacieho zariadenia za obdobie 03/2025</t>
  </si>
  <si>
    <t>31377874</t>
  </si>
  <si>
    <t>nákup 1 ks mobilný telefón Samsung Galaxy S25+5G 512GB- prvá časť, druhá časť</t>
  </si>
  <si>
    <t>35697270</t>
  </si>
  <si>
    <t>COPY OFFICE, s.r.o.</t>
  </si>
  <si>
    <t>Orange Slovensko, a.s.</t>
  </si>
  <si>
    <t>25FA40214</t>
  </si>
  <si>
    <t>2025030114</t>
  </si>
  <si>
    <t xml:space="preserve"> IT služby za mesiac 2025/03 v zmysle zmluvy o poskytovaní služieb z 28.02.2022 +monitorovací systém nad rámec zmluvy</t>
  </si>
  <si>
    <t>50732081</t>
  </si>
  <si>
    <t>IT POMOC s. r. o.</t>
  </si>
  <si>
    <t>25FA40216</t>
  </si>
  <si>
    <t>10250069</t>
  </si>
  <si>
    <t>Nájomné/kancelárie,sklady,garáž a parkovacie státia za 04/2025</t>
  </si>
  <si>
    <t>35892561</t>
  </si>
  <si>
    <t>Trust Pay services,s.r.o.</t>
  </si>
  <si>
    <t>25FA40230</t>
  </si>
  <si>
    <t>20250047</t>
  </si>
  <si>
    <t>25FA40231</t>
  </si>
  <si>
    <t>10250085</t>
  </si>
  <si>
    <t>výkon zodpovednej osoby 03/2025 v zmysle Zmluvy o poskytovaní služby v oblasti ochrany osobných údajov zo dňa 16.7.2023</t>
  </si>
  <si>
    <t>47706171</t>
  </si>
  <si>
    <t>Spotreba el.energie kanc.priestory, sklady za 2025/03</t>
  </si>
  <si>
    <t>LS Legal, s.r.o.</t>
  </si>
  <si>
    <t>25FA40234</t>
  </si>
  <si>
    <t>FV-24338/2025</t>
  </si>
  <si>
    <t>monitoring služobných vozidiel za 03/2025 (BT707DT, BL062GD, BL976KD, BL557MU,BT147AB)</t>
  </si>
  <si>
    <t>51183455</t>
  </si>
  <si>
    <t>Commander Services s.r.o.</t>
  </si>
  <si>
    <t>25FA40242</t>
  </si>
  <si>
    <t>70250090</t>
  </si>
  <si>
    <t>doručovateľský servis v zmysle mandátnej zmluvy za 2025/03</t>
  </si>
  <si>
    <t>35862289</t>
  </si>
  <si>
    <t>DOM ŠPORTU s.r.o.</t>
  </si>
  <si>
    <t>25FA40258</t>
  </si>
  <si>
    <t>1020250003</t>
  </si>
  <si>
    <t xml:space="preserve">Tvorba web.stránky za 2025/03 na základe rámcovej licenčnej zmluvy  </t>
  </si>
  <si>
    <t>47612428</t>
  </si>
  <si>
    <t>Sportnet Media SK, s.r.o.</t>
  </si>
  <si>
    <t>2520š0377</t>
  </si>
  <si>
    <t>282</t>
  </si>
  <si>
    <t>nákup kancelárskych potrieb- šanóny, euroobaly, ceruzky, ,2 ks myš Genius bezdrôtova</t>
  </si>
  <si>
    <t>831 03 Bratislava</t>
  </si>
  <si>
    <t>Regina-Ing.Pavol Regina</t>
  </si>
  <si>
    <t>2520š0318</t>
  </si>
  <si>
    <t>610/607959-3</t>
  </si>
  <si>
    <t>2520š0319</t>
  </si>
  <si>
    <t>610/607726-4</t>
  </si>
  <si>
    <t xml:space="preserve">poistenie majetku- havarijné poistenie BT147AB  14.4.2025-23.4.2026 Toyota </t>
  </si>
  <si>
    <t>31383408</t>
  </si>
  <si>
    <t xml:space="preserve">poistenie majetku- zákonné poistenie BT147AB  14.4.2025-23.4.2026 Toyota </t>
  </si>
  <si>
    <t>Wüstenrot poisťovňa ,a.s.</t>
  </si>
  <si>
    <t>2520š0327</t>
  </si>
  <si>
    <t>25200327</t>
  </si>
  <si>
    <t>poštovné služby- odoslanie vyúčtovania dotácie r.2024 na ministerstvo</t>
  </si>
  <si>
    <t>36631124</t>
  </si>
  <si>
    <t>25FA40263</t>
  </si>
  <si>
    <t>2025073</t>
  </si>
  <si>
    <t>štatutárny audit za rok 2024 -2.časť, overenie výročnej správy a vydanie správy audítora za rok 2024</t>
  </si>
  <si>
    <t>45382034</t>
  </si>
  <si>
    <t>AUDIT ALLIANCE, s.r.o.</t>
  </si>
  <si>
    <t>25FA40268</t>
  </si>
  <si>
    <t>2511320944</t>
  </si>
  <si>
    <t xml:space="preserve">Dialničná známka na rok 2025 SK  pre vozidlo BT147AB </t>
  </si>
  <si>
    <t>25FA40276</t>
  </si>
  <si>
    <t>2025040245</t>
  </si>
  <si>
    <t>Microsoft 365 Business Standard/licencie za 2025/03</t>
  </si>
  <si>
    <t>35770503</t>
  </si>
  <si>
    <t>abakis s. r. o.</t>
  </si>
  <si>
    <t>25FA40281</t>
  </si>
  <si>
    <t>FA-2503012</t>
  </si>
  <si>
    <t>služby verejného obstarávania za 03/2025</t>
  </si>
  <si>
    <t>52245489</t>
  </si>
  <si>
    <t>obstaráme, s.r.o.</t>
  </si>
  <si>
    <t>25FA40209</t>
  </si>
  <si>
    <t>250047</t>
  </si>
  <si>
    <t>pobytové náklady pre 2 osoby-rozhodcovia počas Extraliga muži 22-23.3..2025 Košice</t>
  </si>
  <si>
    <t>25FA40210</t>
  </si>
  <si>
    <t>VF250263</t>
  </si>
  <si>
    <t>pobytové náklady pre 2 osoby-rozhodcovia počas II. NL st. žiaci 21-22.3.2025 Prešov</t>
  </si>
  <si>
    <t>31692923</t>
  </si>
  <si>
    <t>LINEAS, s.r.o.</t>
  </si>
  <si>
    <t>25FA40211</t>
  </si>
  <si>
    <t>24250210</t>
  </si>
  <si>
    <t>ubytovanie pre 2 osoby-rozhodcovia počas I. liga ženy 22-23.3.2025 Bratislava</t>
  </si>
  <si>
    <t>31391621</t>
  </si>
  <si>
    <t>STH-Stavohotely,a.s.</t>
  </si>
  <si>
    <t>25FA40215</t>
  </si>
  <si>
    <t>20250304</t>
  </si>
  <si>
    <t>tanečná príprava reprezentačného družstva SP za mesiac 2025/03</t>
  </si>
  <si>
    <t>25FA40217</t>
  </si>
  <si>
    <t>20250078</t>
  </si>
  <si>
    <t>ubytovanie 1 osoby-rozhodca počas I. NL ml. kadeti 29-30.3.2025 Nováky</t>
  </si>
  <si>
    <t>51016842</t>
  </si>
  <si>
    <t>BoGo bus s.r.o.</t>
  </si>
  <si>
    <t>25FA40218</t>
  </si>
  <si>
    <t>20250004</t>
  </si>
  <si>
    <t>činnosť športového odborníka vodného póla -rozhodca -Zmluva RVP010/2025 počas Extraliga muži 15.32025 Nováky a 22-23.3.2025 Bratislava</t>
  </si>
  <si>
    <t>55521738</t>
  </si>
  <si>
    <t>Róbert Prelovský</t>
  </si>
  <si>
    <t>25FA40219</t>
  </si>
  <si>
    <t>administratívne služby asistenta vodného póla ženy za 2025/03</t>
  </si>
  <si>
    <t>25FA40223</t>
  </si>
  <si>
    <t>1120500210</t>
  </si>
  <si>
    <t>správa webu is.vodnepolo.com za mesiac 2025/03</t>
  </si>
  <si>
    <t>26340933</t>
  </si>
  <si>
    <t>eSports.cz, s.r.o.</t>
  </si>
  <si>
    <t>25FA40228</t>
  </si>
  <si>
    <t>2500194</t>
  </si>
  <si>
    <t>25FA40229</t>
  </si>
  <si>
    <t>FA220250301</t>
  </si>
  <si>
    <t>prenájom dráh pre družstvo SP-ranné tréningy za 03/2025</t>
  </si>
  <si>
    <t>trénerská činnosť SP za 2025/03</t>
  </si>
  <si>
    <t>25FA40232</t>
  </si>
  <si>
    <t>činnosť športového odborníka na základe Zmluvy o poskytnutí služieb manažmentu reprezentácie VP muži-administratíva za 2025/03</t>
  </si>
  <si>
    <t>25FA40237</t>
  </si>
  <si>
    <t>2025-133</t>
  </si>
  <si>
    <t>materiálne zabezpečenie súťaží v plávaní-štartovacia jednotka StartTime V- 2 ks, mikrofónna štartovacia jednotka pre StartTime V- 2 ks, lišty pre znak OBL2 -8 ks</t>
  </si>
  <si>
    <t>25377361</t>
  </si>
  <si>
    <t>ON LINE SYSTEM s. r. o.</t>
  </si>
  <si>
    <t>25FA40240</t>
  </si>
  <si>
    <t>FA20250005</t>
  </si>
  <si>
    <t>Materiálne zabezpečenie súťaží- cieľové lístky  10000 ks na zápis rozhodcu v cieli</t>
  </si>
  <si>
    <t>54881960</t>
  </si>
  <si>
    <t>High point, s.r.o.</t>
  </si>
  <si>
    <t>25FA40259</t>
  </si>
  <si>
    <t>20250010</t>
  </si>
  <si>
    <t>vedenie reprezentácie DP spojené s administratívou v zmysle Zmluvy č. 001/2025 za 2025/03</t>
  </si>
  <si>
    <t>53082621</t>
  </si>
  <si>
    <t>Tomáš Vachan</t>
  </si>
  <si>
    <t>25FA40270</t>
  </si>
  <si>
    <t>25/05/0053</t>
  </si>
  <si>
    <t>Materiálne zabezpečenie reprezentácie-športové oblečenie ARENA-plavky 9 ks, nohavice 3 ks</t>
  </si>
  <si>
    <t>48114154</t>
  </si>
  <si>
    <t>ARENA PRAHA, s.r.o.</t>
  </si>
  <si>
    <t>2520š0320</t>
  </si>
  <si>
    <t>25200320</t>
  </si>
  <si>
    <t>2520š0321</t>
  </si>
  <si>
    <t>25200321</t>
  </si>
  <si>
    <t>odmena školitela za odbornú prednášku počas "Refresher pre rozhodcovský zbor SP"+vypracovanie a hodnotenie testu pre rozhodcov</t>
  </si>
  <si>
    <t>Shepard Lucia</t>
  </si>
  <si>
    <t>Bachárová Júlia</t>
  </si>
  <si>
    <t>2520š0322</t>
  </si>
  <si>
    <t>25200322</t>
  </si>
  <si>
    <t>2520š0323</t>
  </si>
  <si>
    <t>25200323</t>
  </si>
  <si>
    <t>McDonnell Jana</t>
  </si>
  <si>
    <t>Mezovská Jana</t>
  </si>
  <si>
    <t>2520š0383</t>
  </si>
  <si>
    <t>283</t>
  </si>
  <si>
    <t>toner 1 ks do tlačiarne Brother na súťaže</t>
  </si>
  <si>
    <t>2520š0384</t>
  </si>
  <si>
    <t>458</t>
  </si>
  <si>
    <t>termo páska 20 ks do tlačiarne súťaže</t>
  </si>
  <si>
    <t>35729040</t>
  </si>
  <si>
    <t>FaxCopy  a.s.</t>
  </si>
  <si>
    <t>25FA40220</t>
  </si>
  <si>
    <t>24250237</t>
  </si>
  <si>
    <t>ubytovanie pre 3 osoby-2 športovci+1 real.tím  počas Sústredenie repre.družstva seniorov 20.3.-1.4.2025 Tenerife, ESP</t>
  </si>
  <si>
    <t>25FA40221</t>
  </si>
  <si>
    <t>324329</t>
  </si>
  <si>
    <t>ubytovanie a strava pre 2 osoby-športovci počas Medzinárodné preteky ATUS Graz Trophy 02.-06.04.2025 Graz/AT</t>
  </si>
  <si>
    <t>Kurt Bokan Gastronomiebetriebs GmbH</t>
  </si>
  <si>
    <t>25FA40222</t>
  </si>
  <si>
    <t>20250102</t>
  </si>
  <si>
    <t xml:space="preserve">štartovný poplatok pre 16 osôb-14 športovcov+2 real.tím na podujatie MT U18 muži 3-6.4.2025 Přerov(CZ) </t>
  </si>
  <si>
    <t>60461331</t>
  </si>
  <si>
    <t>CZECH WATER POLO FEDERATION</t>
  </si>
  <si>
    <t>25FA40224</t>
  </si>
  <si>
    <t>2025068</t>
  </si>
  <si>
    <t>preprava 33 osôb-28 športovcov+5 real.tím na podujatie Medz.pl.preteky IV.Cup of Eger 1-2.3.2025 Maďarsko</t>
  </si>
  <si>
    <t>43944311</t>
  </si>
  <si>
    <t>ATM group, s. r. o.</t>
  </si>
  <si>
    <t xml:space="preserve">Pracovná cesta
názov podujatia: Medzinárodné plavecké preteky IV.Cup of Eger                             Miesto konania: Eger, Maďarsko                     termín podujatia: 01.03.-02.03.2025                                    Spôsob prepravy:                                     Počet všetkých osôb na pracovnej ceste: 33                                                          z toho:
- športovci: 28  
- realizačný tím: 5                                                                     </t>
  </si>
  <si>
    <t>25FA40225</t>
  </si>
  <si>
    <t>106065</t>
  </si>
  <si>
    <t>štartovné a akreditácia na podujatie SWIM OPEN Stockholm 11.-16.4.2025,Stokholm/SWE</t>
  </si>
  <si>
    <t>25FA40226</t>
  </si>
  <si>
    <t>FV SK25000489</t>
  </si>
  <si>
    <t>preprava medailí s nálepkami, cielové lístky na podujatie Jarné M-VSO BAJS 1.kolo 5.4.2025 Poprad</t>
  </si>
  <si>
    <t>36501301</t>
  </si>
  <si>
    <t>Laser - SK, spol.s.r.o.</t>
  </si>
  <si>
    <t>25FA40227</t>
  </si>
  <si>
    <t>FV KS25000543</t>
  </si>
  <si>
    <t>preprava medailí s nálepkami, cielové lístky na podujatie Jarné M-ZSO BAJS 1.kolo 12.4.2025 Topoľčany</t>
  </si>
  <si>
    <t>25FA40233</t>
  </si>
  <si>
    <t>20250076</t>
  </si>
  <si>
    <t>pobytové náklady vrátane stravy pre 14 osôb-12 športovcov+2 real.tím +prenájom bazéna počas VT ženy 27-30.3.2025 Nováky</t>
  </si>
  <si>
    <t xml:space="preserve">Pracovná cesta
názov podujatia: VT ženy                                      Miesto konania: Nováky, Slovensko                  termín podujatia: 27.03.-30.03.2025                                    Spôsob prepravy:                                     Počet všetkých osôb na pracovnej ceste: 14                                                          z toho:
- športovci: 12 
- realizačný tím: 2                                                                     </t>
  </si>
  <si>
    <t>25FA40235</t>
  </si>
  <si>
    <t>20250090</t>
  </si>
  <si>
    <t>pobytové náklady vrátane stravy pre 16 osôb-14 športovcov+2 real.tím +prenájom bazéna počasVT U18 muži 3-4.4.2025 Nováky</t>
  </si>
  <si>
    <t xml:space="preserve">Pracovná cesta
názov podujatia: VT U18 muži                                      Miesto konania: Nováky, Slovensko                  termín podujatia:  03.04.-04.04.2025                                  Spôsob prepravy:                                     Počet všetkých osôb na pracovnej ceste: 16                                                          z toho:
- športovci: 14 
- realizačný tím: 2                                                                     </t>
  </si>
  <si>
    <t>25FA40236</t>
  </si>
  <si>
    <t>20250061</t>
  </si>
  <si>
    <t>ksis registrácia na podujatie Slovak National Championship Open 2025 Under 15 &amp; Senior 29-30.3.25 Bratislava</t>
  </si>
  <si>
    <t>33765081</t>
  </si>
  <si>
    <t>Ing. Attila Molnár</t>
  </si>
  <si>
    <t>25FA40238</t>
  </si>
  <si>
    <t>SPF2/2025</t>
  </si>
  <si>
    <t>služby fyzioterapeuta počas -Sústredenie plaveckej reprezentácie  23.3.-2.4.2025 Poprad</t>
  </si>
  <si>
    <t>46871420</t>
  </si>
  <si>
    <t>Blanár Ján Mgr.</t>
  </si>
  <si>
    <t>25FA40239</t>
  </si>
  <si>
    <t>06/2025</t>
  </si>
  <si>
    <t>činnosť športového odborníka -trénerské služby počas VT ženy 27-30.3.2025 Nováky</t>
  </si>
  <si>
    <t>25FA40241</t>
  </si>
  <si>
    <t>20250089</t>
  </si>
  <si>
    <t xml:space="preserve">prenájom vozidla PDBOGO1 a AA636GF -preprava družstva VP 14 športovcov a 2 real.tím  na a z podujatia MT U18 muži 3-6.4.2025 Přerov(CZ) </t>
  </si>
  <si>
    <t>25FA40243</t>
  </si>
  <si>
    <t>1-Apr-25</t>
  </si>
  <si>
    <t>ubytovanie, strava, preprava,prenájom dráh pre 11 osôb-9 športovcov+2 real.tím počas Reprezentačné sústredenie 8-14.7.2025 Dubai</t>
  </si>
  <si>
    <t>APEX SPORTS ACADEMY L.L.C.</t>
  </si>
  <si>
    <t>Hrubé mzdy vyplatené osobám (zamestnancom) vrátane odvodov zamestnávateľa
počet fyzických osôb: 3 TPP+2 dohody
obdobie: 03/2025</t>
  </si>
  <si>
    <t>5 osôb</t>
  </si>
  <si>
    <t>Hrubé mzdy vyplatené osobám (zamestnancom) vrátane odvodov zamestnávateľa
počet fyzických osôb: 4 TPP+ 30 dohôd
obdobie: 03/2025</t>
  </si>
  <si>
    <t>34 osôb</t>
  </si>
  <si>
    <t>25STR009</t>
  </si>
  <si>
    <t>25DPH018</t>
  </si>
  <si>
    <t>DPH k faktúre č. 25FA40270 -  Materiálne zabezpečenie reprezentácie-športové oblečenie ARENA-plavky 9 ks, nohavice 3 ks</t>
  </si>
  <si>
    <t>25DPH015</t>
  </si>
  <si>
    <t>DPH k faktúre č. 25FAč0223 - správa webu is.vodnepolo.com za mesiac 2025/03</t>
  </si>
  <si>
    <t>25DPH014</t>
  </si>
  <si>
    <t xml:space="preserve">DPH k faktúre č. 25FA40222 - štartovný poplatok pre 16 osôb-14 športovcov+2 real.tím na podujatie MT U18 muži 3-6.4.2025 Přerov(CZ) </t>
  </si>
  <si>
    <t>25DPH007</t>
  </si>
  <si>
    <t>DPH k faktúre č. 25FAč0159 - ročný poplatok-WT Standard software licencie 4 ks pre poloautomatické časomiery PL</t>
  </si>
  <si>
    <t>25š022</t>
  </si>
  <si>
    <t>902025165</t>
  </si>
  <si>
    <t>záloha na ubytovanie vrátane stravy počas prípravného zrazu pred ME U23 18-23.6.2025 Šamorín</t>
  </si>
  <si>
    <t>46640134</t>
  </si>
  <si>
    <t>X-BIONIC SPHERE a.s.</t>
  </si>
  <si>
    <t>25š023</t>
  </si>
  <si>
    <t>M8-03/2025-0001</t>
  </si>
  <si>
    <t>záloha na pobytové náklady pre 17 osôb počas sústredenia pred MS 17-24.7.2025 Bangkog, Thaisko</t>
  </si>
  <si>
    <t>MAK8 Company Limited</t>
  </si>
  <si>
    <t>25š024</t>
  </si>
  <si>
    <t>18/1/1/2025</t>
  </si>
  <si>
    <t xml:space="preserve">záloha na ubytovanie pre 5 osôb -počas ME Stari Grad 27-31.5.2025 </t>
  </si>
  <si>
    <t>Destination Service Hvar doo</t>
  </si>
  <si>
    <t>25š025</t>
  </si>
  <si>
    <t>23/05/2025</t>
  </si>
  <si>
    <t>záloha na ubytovanie pre 18 osôb-14 športovcov+2 tréneri +2 zástupcovia médií počas kvalifikácie ME muži 7-11.6.2025 v Istanbule / Turecko</t>
  </si>
  <si>
    <t>Turkish Waterpolo Federation</t>
  </si>
  <si>
    <t xml:space="preserve">Pracovná cesta
názov podujatia: ME muži                                                            Miesto konania: Istanbul, Turecko                         termín podujatia:  07.06.-11.06.2025                                Spôsob prepravy: letecky                                    Počet všetkých osôb na pracovnej ceste: 18                                                         z toho:
- športovci: 14 
- realizačný tím: 4                                                                    </t>
  </si>
  <si>
    <t xml:space="preserve">Pracovná cesta
názov podujatia: Prípravné sústredenie pred ME U23                                                        Miesto konania: Šamorín, Slovensko                       termín podujatia: 18.06.-23.06.2025                                    Spôsob prepravy:                                     Počet všetkých osôb na pracovnej ceste:16                                                          z toho:
- športovci: 12 
- realizačný tím: 4                                                                     </t>
  </si>
  <si>
    <t>25š026</t>
  </si>
  <si>
    <t>march202025</t>
  </si>
  <si>
    <t>Federacao Portuguesa de Natacao</t>
  </si>
  <si>
    <t xml:space="preserve">Pracovná cesta
názov podujatia: EA Artistic Swimming Championships                                                         Miesto konania:  Funchal, Portugalsko                        termín podujatia:  02.06.-06.06.2025                                Spôsob prepravy: letecky                                    Počet všetkých osôb na pracovnej ceste: 4                                                         z toho:
- športovci: 3 
- realizačný tím:1                                                                    </t>
  </si>
  <si>
    <t>záloha na pobytové náklady pre 4 osoby-3 športovkyne+1 ral.tím počas EA Artistic Swimming Championships 2.6.-6.6.2025 Funchal (POR)</t>
  </si>
  <si>
    <t>25š028</t>
  </si>
  <si>
    <t>2025040015</t>
  </si>
  <si>
    <t>záloha na notebook DELL Vostro 3530</t>
  </si>
  <si>
    <t>25š029</t>
  </si>
  <si>
    <t>GI105559</t>
  </si>
  <si>
    <t>záloha na materiálne zabezpečenie VP-TURBO-plavky 165 ks, čiapky 150 ks, polokošele 140 ks, tričká 420 ks, kr.nohavice 140 ks, mikiny 130 ks, batohy 110 ks, šlapky 50 ks, uteráky 100 ks, magnetické tabule 6 ks, silik,čiapky 110 ks, vak 10ks</t>
  </si>
  <si>
    <t>CROTTON, S.A.  TURBO®</t>
  </si>
  <si>
    <t xml:space="preserve">Pracovná cesta
názov podujatia: Medzinárodné preteky ATUS Graz Trophy                                                     Miesto konania: Graz, Rakúsko                        termín podujatia: 02.-06.04.2025                      Počet všetkých osôb na pracovnej ceste: 2     z toho:
- športovci: 2 
- realizačný tím: 0                                                                     </t>
  </si>
  <si>
    <t>25FA40244</t>
  </si>
  <si>
    <t>112025</t>
  </si>
  <si>
    <t>trénerské služby počas Medzinár.preteky Atus Graz Trophy 2-6.4.2025 Graz/AT</t>
  </si>
  <si>
    <t>47492660</t>
  </si>
  <si>
    <t>OUROBOROS s. r. o.</t>
  </si>
  <si>
    <t>25FA40245</t>
  </si>
  <si>
    <t>pobytové náklady vrátane stravy pre 16 osôb-14 športovcov+2 real.tím +prenájom bazéna počas VT ženy 11-13.4.2025 Nováky</t>
  </si>
  <si>
    <t>25FA40246</t>
  </si>
  <si>
    <t>24250273</t>
  </si>
  <si>
    <t>ubytovanie pre 6 osôb-športovci počas Multistr. st. juniorov 11-14.4.2025 Limassol/CYP</t>
  </si>
  <si>
    <t>25FA40247</t>
  </si>
  <si>
    <t>10252557</t>
  </si>
  <si>
    <t>poplatok za batožinu (masersky stôl) na letisku na  Multistr. st. juniorov 11-14.4.2025 Limassol/CYP</t>
  </si>
  <si>
    <t>25FA40250</t>
  </si>
  <si>
    <t>6/2025</t>
  </si>
  <si>
    <t>organizačné zabezpečenie podujatia MT muži WPT Series 3-6.4.2025 Nováky pre 12 športovcov+2 real.tím-ubytovanie+strava, prenájom bazéna, šatne, sauny, miestnosť</t>
  </si>
  <si>
    <t>42282021</t>
  </si>
  <si>
    <t>Klub vodného póla Nováky, o.z.</t>
  </si>
  <si>
    <t xml:space="preserve">Pracovná cesta
názov podujatia: MT muži WPT Series                                              Miesto konania: Nováky, Slovensko                      termín podujatia: 03.04.-06.04.2025      Spôsob prepravy:                                         Počet všetkých osôb na pracovnej ceste: 14                                                            z toho:
- športovci: 12 
- realizačný tím: 2                                                                     </t>
  </si>
  <si>
    <t>25FA40251</t>
  </si>
  <si>
    <t>2025004</t>
  </si>
  <si>
    <t>prenájom vozidla KE102OR -preprava družstva VP 7 športovcov+1 real.tím na a z podujatia MT muži WPT Series 3-6.4.2025 Nováky</t>
  </si>
  <si>
    <t>25FA40252</t>
  </si>
  <si>
    <t>4/2025</t>
  </si>
  <si>
    <t>činnosť športového odborníka -trénerské služby počas MT muži WPT Series 3-6.4.2025 Nováky</t>
  </si>
  <si>
    <t>25FA40253</t>
  </si>
  <si>
    <t>5/2025</t>
  </si>
  <si>
    <t>25FA40254</t>
  </si>
  <si>
    <t>činnosť športového odborníka -trénerské služby VP počas VT ženy 27-30.3.2025 Nováky</t>
  </si>
  <si>
    <t>25FA40255</t>
  </si>
  <si>
    <t>OF25/079</t>
  </si>
  <si>
    <t>prenájom bazéna počas podujatia Jarné M-ZSO BAJS 1.kolo 12.4.2025 Topoľčany</t>
  </si>
  <si>
    <t>44818378</t>
  </si>
  <si>
    <t>Mestské služby Topoľčany, s.r.o.</t>
  </si>
  <si>
    <t>25FA40256</t>
  </si>
  <si>
    <t>2025300229</t>
  </si>
  <si>
    <t>36482609</t>
  </si>
  <si>
    <t>Aquapark Poprad s.r.o.</t>
  </si>
  <si>
    <t>prenájom bazéna počas podujatia Jarné M-VSO "BAJS"-1.kolo 5.4.2024 Poprad</t>
  </si>
  <si>
    <t>25FA40257</t>
  </si>
  <si>
    <t>8891014653/04</t>
  </si>
  <si>
    <t>cestovné poistenie 3 osoby-2 športovci +1 real.tím počas Sústredenie repre.družstva seniorov 20.3.-1.4.2025 Tenerife, ESP</t>
  </si>
  <si>
    <t>50013602</t>
  </si>
  <si>
    <t>Colonnade Insurance S.A., pobočka poisťovne z iného členského štátu</t>
  </si>
  <si>
    <t>25FA40260</t>
  </si>
  <si>
    <t>25500287</t>
  </si>
  <si>
    <t>občerstvenie pre účastníkov podujatia Multistr. st. juniorov 11-14.4.2025 Limassol/CYP</t>
  </si>
  <si>
    <t>46476849</t>
  </si>
  <si>
    <t>BAGETERIE BOULEVARD CEE s. r. o.</t>
  </si>
  <si>
    <t>25FA40261</t>
  </si>
  <si>
    <t>SPF3/2025</t>
  </si>
  <si>
    <t>služby fyzioterapeuta počas -SWIM OPEN Stockholm 11.-16.4.2025,Stokholm/SWE</t>
  </si>
  <si>
    <t>25FA40262</t>
  </si>
  <si>
    <t>20250012</t>
  </si>
  <si>
    <t>trénerské služby počas Multistretnutie ml. juniori 11-14.4.2025 Ljubjana, Slovinsko</t>
  </si>
  <si>
    <t>25FA40264</t>
  </si>
  <si>
    <t>20250008</t>
  </si>
  <si>
    <t>trénerské služby počas Multistr. st. juniorov 11-14.4.2025 Limassol/CYP</t>
  </si>
  <si>
    <t>53761111</t>
  </si>
  <si>
    <t>Viola Tibor, Bc.</t>
  </si>
  <si>
    <t>25FA40265</t>
  </si>
  <si>
    <t>250100053</t>
  </si>
  <si>
    <t>44992432</t>
  </si>
  <si>
    <t>KPSP Kometa Brno z.s.</t>
  </si>
  <si>
    <t>štartovné pre 4 športovkyne a strava pre 5 osôb-4 športovkyne a 1 real,tím počas Open National Championship of ČR Youth,Sen. and Masters 25.-27.4.2025 Brno</t>
  </si>
  <si>
    <t xml:space="preserve">Pracovná cesta
názov podujatia: Open National Championship of ČR Youth,Sen. and Masters                                 Miesto konania:  Brno, Česká republika                            termín podujatia: 25.04.-27.04.2025                                    Spôsob prepravy:                                     Počet všetkých osôb na pracovnej ceste: 5                                                          z toho:
- športovci: 4 
- realizačný tím: 1                                                                     </t>
  </si>
  <si>
    <t>25FA40266</t>
  </si>
  <si>
    <t>052025</t>
  </si>
  <si>
    <t>52810046</t>
  </si>
  <si>
    <t>PaedDr. Karel Procházka, PhD.</t>
  </si>
  <si>
    <t>25FA40267</t>
  </si>
  <si>
    <t>42500077</t>
  </si>
  <si>
    <t>letenky pre 4 osoby-3 športovci+1 real.tím  SP na EA Artistic Swimming Championships 2.5.-6.6.2025 Funchal (POR)</t>
  </si>
  <si>
    <t>25FA40271</t>
  </si>
  <si>
    <t>24march2025</t>
  </si>
  <si>
    <t>druhá časť pobytových nákladov pre 10 osôb-7 športovcov+3 real.tím počas EP Protaras 1-4.5.2025 Cyprus</t>
  </si>
  <si>
    <t>25FA40272</t>
  </si>
  <si>
    <t>20250009</t>
  </si>
  <si>
    <t>činnosť športového odborníka- trénerské služby počas Multistr. st. juniorov 11-14.4.2025 Limassol/CYP</t>
  </si>
  <si>
    <t>40767116</t>
  </si>
  <si>
    <t>Mgr.Jiří Adámek-ORCA SPORT</t>
  </si>
  <si>
    <t>25FA40273</t>
  </si>
  <si>
    <t>20250031</t>
  </si>
  <si>
    <t>42038154</t>
  </si>
  <si>
    <t xml:space="preserve">Klub plávania AQUACITY Poprad </t>
  </si>
  <si>
    <t>25FA40274</t>
  </si>
  <si>
    <t>30PO250014</t>
  </si>
  <si>
    <t>31940803</t>
  </si>
  <si>
    <t>Klub plaveckých športov Nereus Žilina, o.z.</t>
  </si>
  <si>
    <t>Finančný príspevok za usporiadanie, organizáciu  a prípravu podujatia Jarné M-SSO BAJS 1.kolo 12.4.2025 Žilina na základe Zmluvy č. 08/2025</t>
  </si>
  <si>
    <t>25FA40275</t>
  </si>
  <si>
    <t>30PO250015</t>
  </si>
  <si>
    <t>Finančný príspevok na usporiadanie-prípravu podujatia Jarné M-VSO BAJS 1.kolo 5.4.2025 Poprad, na základe zmluvy č. 07/2025</t>
  </si>
  <si>
    <t>25FA40277</t>
  </si>
  <si>
    <t>20250103</t>
  </si>
  <si>
    <t>ubytovanie pre 3 osoby-rozhodcovia počas NL juniori 11-13.4.2025 Nováky</t>
  </si>
  <si>
    <t>25FA40278</t>
  </si>
  <si>
    <t>2510339</t>
  </si>
  <si>
    <t>prenájom 8 plaveckých dráh počas Slovak National Championship Open 2025 Under 15 &amp; Senior 29-30.3.25 Bratislava</t>
  </si>
  <si>
    <t>00179663</t>
  </si>
  <si>
    <t>Správa telovýchovných a rekreačných zariadení hlavného mesta SR Bratislavy</t>
  </si>
  <si>
    <t>25FA40279</t>
  </si>
  <si>
    <t>10252622</t>
  </si>
  <si>
    <t>letenky pre 9 osôb-7 športovcov+2 real.tím na podujatie EP Protaras 1-4.5.2025 Cyprus</t>
  </si>
  <si>
    <t>25FA40280</t>
  </si>
  <si>
    <t>2025505101</t>
  </si>
  <si>
    <t>preprava 20 osôb-16 športovcov+4 real.tím počas Multistr. st. juniorov 11-14.4.2025 Limassol/CYP</t>
  </si>
  <si>
    <t>25FA40282</t>
  </si>
  <si>
    <t>2025-02</t>
  </si>
  <si>
    <t>masérské služby počas Multistr. st. juniorov 11-14.4.2025 Limassol/CYP</t>
  </si>
  <si>
    <t>56175108</t>
  </si>
  <si>
    <t>Sára Filipová FaM</t>
  </si>
  <si>
    <t>25FA40283</t>
  </si>
  <si>
    <t>20250119</t>
  </si>
  <si>
    <t>pobytové náklady vrátane stravy pre 32 osôb-29 športovcov+3 real.tím +prenájom bazéna počas MT U16 muži 16-19.4.2025 Nováky</t>
  </si>
  <si>
    <t>25FA40284</t>
  </si>
  <si>
    <t>32503153</t>
  </si>
  <si>
    <t>letenky pre 1 osobu-real.tím na ME juniorov v SP 25.-29.6.2025 Atény /GRE</t>
  </si>
  <si>
    <t>25FA40285</t>
  </si>
  <si>
    <t>32503152</t>
  </si>
  <si>
    <t>letenky pre 2 osoby-rozhodkyne na EA Artistic Swimming Championships 2.5.-6.6.2025 Funchal (POR)</t>
  </si>
  <si>
    <t>25FA40286</t>
  </si>
  <si>
    <t>činnosť športového odborníka vodného póla -rozhodca -Zmluva RVP010/2025 počas Extralga playof 26.4. a 27.4.2025, Medzinárodný turnaj 17-19.4.2025 Nováky</t>
  </si>
  <si>
    <t>25FA40287</t>
  </si>
  <si>
    <t>25102088</t>
  </si>
  <si>
    <t>prenájom plaveckých dráh počas Jarné M-SSO BAJS 1.kolo 12.4.2025 Žilina</t>
  </si>
  <si>
    <t>46931317</t>
  </si>
  <si>
    <t>Správa športových zariadení mesta Žilina, s.r.o.</t>
  </si>
  <si>
    <t>25FA40288</t>
  </si>
  <si>
    <t>250100007</t>
  </si>
  <si>
    <t>Finančný príspevok na usporiadanie-prípravu podujatia  Jarné M-ZSO BAJS 1.kolo 12.4.2025 Topoľčany,  na základe zmluvy č. 09/2025</t>
  </si>
  <si>
    <t>25FA40289</t>
  </si>
  <si>
    <t>250100018</t>
  </si>
  <si>
    <t>refundácia nákladov na ubytovanie vrátane stravy pre 3 osoby-1 športovec+2 real tím  počas sústredenia 5-16.5.2025 na Kréte v Grécku, čiastočne</t>
  </si>
  <si>
    <t>42272581</t>
  </si>
  <si>
    <t>Plavecký Klub Azeta, o. z.</t>
  </si>
  <si>
    <t>25FA40290</t>
  </si>
  <si>
    <t>2025112</t>
  </si>
  <si>
    <t>preprava 18 osôb-24 športovcov+4 real.tím na podujatie Multistretnutie ml. juniori 11-14.4.2025 Ljubjana, Slovinsko</t>
  </si>
  <si>
    <t>poplatok za vedenie účtu za apríl</t>
  </si>
  <si>
    <t>2520š0272</t>
  </si>
  <si>
    <t>4834</t>
  </si>
  <si>
    <t>2520š0273</t>
  </si>
  <si>
    <t>1925</t>
  </si>
  <si>
    <t>občerstvenie počas podujatia Slovak National Championship Open 2025 Under 15 &amp; Senior 29-30.3.25 Bratislava</t>
  </si>
  <si>
    <t>35790164</t>
  </si>
  <si>
    <t>35739487</t>
  </si>
  <si>
    <t>Kaufland SR,v.o.s.Bratislava</t>
  </si>
  <si>
    <t>NAY a.s.</t>
  </si>
  <si>
    <t>2520š0274</t>
  </si>
  <si>
    <t>6185</t>
  </si>
  <si>
    <t>2520š0275</t>
  </si>
  <si>
    <t>10244422</t>
  </si>
  <si>
    <t>35793783</t>
  </si>
  <si>
    <t>nákup papierových pohárov, misiek, tanierov k občerstveniu počas podujatia Slovak National Championship Open 2025 Under 15 &amp; Senior 29-30.3.25 Bratislava</t>
  </si>
  <si>
    <t>LIDL Slovenská republika, v.o.s.</t>
  </si>
  <si>
    <t>ACTION</t>
  </si>
  <si>
    <t>2520š0276</t>
  </si>
  <si>
    <t>3432</t>
  </si>
  <si>
    <t>nákup baterií do mikrofónov k aparatúre na podujatie Slovak National Championship Open 2025 Under 15 &amp; Senior 29-30.3.25 Bratislava</t>
  </si>
  <si>
    <t>48258946</t>
  </si>
  <si>
    <t>OBI Slovakia s.r.o.</t>
  </si>
  <si>
    <t>2520š0277</t>
  </si>
  <si>
    <t>25200277</t>
  </si>
  <si>
    <t>Činnosť člena rozhodcovského zboru počas NL st. kadeti 8.3.2025 Komárno</t>
  </si>
  <si>
    <t>2520š0278</t>
  </si>
  <si>
    <t>25200278</t>
  </si>
  <si>
    <t>Svítok Martin</t>
  </si>
  <si>
    <t xml:space="preserve">Organizácia podujatia
názov podujatia: I. NL ml.žiaci                    Miesto konania: Tipoľčany, Slovensko                                          termín podujatia:  15.03.-16.03.2025           
počet aktívnych účastníkov: 44 športovcov a  3 členovia rozhodcovského zboru, 
počet odpracovaných hodín spolu: 30 </t>
  </si>
  <si>
    <t xml:space="preserve">Organizácia podujatia
názov podujatia: I. NL ml.kadeti                    Miesto konania: Nováky, Slovensko                                          termín podujatia:  29.03.-30.03.2025
počet aktívnych účastníkov:56 športovcov a  2 členovia rozhodcovského zboru, 
počet odpracovaných hodín spolu: 30 </t>
  </si>
  <si>
    <t>Organizácia podujatia
názov podujatia: I. NL st.kadeti                    Miesto konania: Komárno, Slovensko                                          termín podujatia:  08.03.2025
počet aktívnych účastníkov:35 športovcov a  2 členovia rozhodcovského zboru, 
počet odpracovaných hodín spolu: 15</t>
  </si>
  <si>
    <t xml:space="preserve">Organizácia podujatia
názov podujatia: NL juniori                       Miesto konania: Nováky, Slovensko                                          termín podujatia: 11.04.-13.04.2025 
počet aktívnych účastníkov:72 športovcov a  5 členov rozhodcovského zboru, 
počet odpracovaných hodín spolu: 75 </t>
  </si>
  <si>
    <t xml:space="preserve">Organizácia podujatia
názov podujatia: MSR v DP v bazéne - I.kolo SP v DP                                                         Miesto konania: Šamorín, Slovensko                                          termín podujatia: 16.03.2025                    
počet aktívnych účastníkov: 133 športovcov a  18 členov rozhodcovského zboru, 
počet odpracovaných hodín spolu: 144 </t>
  </si>
  <si>
    <t xml:space="preserve">Pracovná cesta
názov podujatia: Sústredenie                    Miesto konania: Kréta, Grécko                          termín podujatia: 05.05.-16.05.2025                                  Spôsob prepravy: letecky                                    Počet všetkých osôb na pracovnej ceste: 3                                                         z toho:
- športovci: 1 
- realizačný tím:  2                                                                   </t>
  </si>
  <si>
    <t xml:space="preserve">Organizácia podujatia
názov podujatia:  Jarné M-ZSO BAJS 1.kolo                          Miesto konania: Topoľčany, Slovensko                                          termín podujatia: 12.04.2025                
počet aktívnych účastníkov: 242 športovcov a  22 členov rozhodcovského zboru, 
počet odpracovaných hodín spolu: 228 </t>
  </si>
  <si>
    <t xml:space="preserve">Organizácia podujatia
názov podujatia: II. NL st.žiaci                                     Miesto konania: Prešov, Slovensko                      termín podujatia: 21.03.-22.03.2025                                                 počet aktívnych účastníkov:48  športovcov a   3 členovia rozhodcovského zboru, 
počet odpracovaných hodín spolu: 30                                                                                          </t>
  </si>
  <si>
    <t xml:space="preserve">Organizácia podujatia
názov podujatia: I.liga ženy                                     Miesto konania: Bratislava, Slovensko                      termín podujatia: 21.03.-22.03.2025                                                 počet aktívnych účastníkov: 54  športovcov a  3 členovia rozhodcovského zboru, 
počet odpracovaných hodín spolu: 15                                                                                           </t>
  </si>
  <si>
    <t xml:space="preserve">Organizácia podujatia
názov podujatia: Extraliga muži                                      Miesto konania:  Nováky-Bratislava,Slovensko                      termín podujatia:                                                   15.03.-16.03.2025 a 22.03.-23.03.2025                                                počet aktívnych účastníkov: 25 športovcov a  3 členovia rozhodcovského zboru, 
počet odpracovaných hodín spolu: 7,5                                                                                           </t>
  </si>
  <si>
    <t xml:space="preserve">Organizácia podujatia
názov podujatia: Extraliga muži                                      Miesto konania:  Šamorín, Slovensko                      termín podujatia: 15.02.-16.02.2025                                                 počet aktívnych účastníkov: 97 športovcov a  4 členovia rozhodcovského zboru, 
počet odpracovaných hodín spolu: 30                                                                                           </t>
  </si>
  <si>
    <t xml:space="preserve">Organizácia podujatia
názov podujatia: Extraliga muži                                      Miesto konania:  Košice, Slovensko                      termín podujatia: 22.03.-23.03.2025                                                   počet aktívnych účastníkov: 56 športovcov a   3 členovia rozhodcovského zboru, 
počet odpracovaných hodín spolu: 15                                                                                              </t>
  </si>
  <si>
    <t xml:space="preserve">Pracovná cesta
názov podujatia: MT U16 muži                                        Miesto konania:  Nováky, Slovensko                      termín podujatia: 16.04.-19.04.2025      Spôsob prepravy:                                     Počet všetkých osôb na pracovnej ceste: 32                                                          z toho:
- športovci: 29  
- realizačný tím:  3                                                                    </t>
  </si>
  <si>
    <t xml:space="preserve">Organizácia podujatia
názov podujatia: Jarné M-VSO BAJS 1.kolo                          Miesto konania: Poprad, Slovensko                                          termín podujatia:  05.04.2025                  
počet aktívnych účastníkov: 267 športovcov a  27 členov rozhodcovského zboru, 
počet odpracovaných hodín spolu: 282 </t>
  </si>
  <si>
    <t xml:space="preserve">Pracovná cesta
názov podujatia: Reprezentačné sústredenie                                  Miesto konania: Dubai,                               termín podujatia: 08.07.-14.07.2025            Počet všetkých osôb na pracovnej ceste: 11     z toho:
- športovci: 9  
- realizačný tím: 2                                                                 </t>
  </si>
  <si>
    <t>2520š0279</t>
  </si>
  <si>
    <t>25200279</t>
  </si>
  <si>
    <t>2520š0280</t>
  </si>
  <si>
    <t>25200280</t>
  </si>
  <si>
    <t>Činnosť člena rozhodcovského zboru počas NL st. kadeti 7-8.3.2025 Prešov</t>
  </si>
  <si>
    <t>Balogh Filip</t>
  </si>
  <si>
    <t>Organizácia podujatia
názov podujatia: I. NL st.kadeti                    Miesto konania: Prešov, Slovensko                                          termín podujatia:  07.03.-08.03.2025
počet aktívnych účastníkov:50 športovcov a  2 členovia rozhodcovského zboru, 
počet odpracovaných hodín spolu: 30</t>
  </si>
  <si>
    <t xml:space="preserve">Organizácia podujatia
názov podujatia: II. NL ml.žiaci                    Miesto konania: Šamorín, Slovensko                                          termín podujatia: 15.03.-16.03.2025           
počet aktívnych účastníkov: 50 športovcov a  2 členovia rozhodcovského zboru, 
počet odpracovaných hodín spolu: 30 </t>
  </si>
  <si>
    <t>2520š0281</t>
  </si>
  <si>
    <t>25200281</t>
  </si>
  <si>
    <t>2520š0282</t>
  </si>
  <si>
    <t>25200282</t>
  </si>
  <si>
    <t>Činnosť člena rozhodcovského zboru počas II. NL ml. žiaci 15-16.3.2025 Šamorín</t>
  </si>
  <si>
    <t>Balázs Alexander</t>
  </si>
  <si>
    <t>2520š0283</t>
  </si>
  <si>
    <t>25200283</t>
  </si>
  <si>
    <t>2520š0284</t>
  </si>
  <si>
    <t>25200284</t>
  </si>
  <si>
    <t>2520š0285</t>
  </si>
  <si>
    <t>25200285</t>
  </si>
  <si>
    <t>Činnosť člena rozhodcovského zboru počas I. NL ml. žiaci 15-16.3.2025 Topoľčany</t>
  </si>
  <si>
    <t>Kuníková Martina</t>
  </si>
  <si>
    <t>Organizácia podujatia
názov podujatia: I. NL ml.kadetky                    Miesto konania: Košice, Slovensko                                          termín podujatia:  15.03.-16.03.2025
počet aktívnych účastníkov:45 športovcov a  3 členovia rozhodcovského zboru, 
počet odpracovaných hodín spolu: 30</t>
  </si>
  <si>
    <t>2520š0286</t>
  </si>
  <si>
    <t>25200286</t>
  </si>
  <si>
    <t>2520š0287</t>
  </si>
  <si>
    <t>25200287</t>
  </si>
  <si>
    <t>2520š0288</t>
  </si>
  <si>
    <t>25200288</t>
  </si>
  <si>
    <t>Činnosť člena rozhodcovského zboru počas NL ml. kadetky 15-16.3.2025 Košice</t>
  </si>
  <si>
    <t>Korž Adam</t>
  </si>
  <si>
    <t>2520š0289</t>
  </si>
  <si>
    <t>25200289</t>
  </si>
  <si>
    <t>2520š0290</t>
  </si>
  <si>
    <t>25200290</t>
  </si>
  <si>
    <t>2520š0291</t>
  </si>
  <si>
    <t>25200291</t>
  </si>
  <si>
    <t>Činnosť člena rozhodcovského zboru počas MSR v DP v bazéne 1.kolo SP v DP 16.3.2025 Šamorín</t>
  </si>
  <si>
    <t>Hekšová Dominika</t>
  </si>
  <si>
    <t>Šprlák-Zmora Marko</t>
  </si>
  <si>
    <t>Fekete Nina</t>
  </si>
  <si>
    <t>2520š0292</t>
  </si>
  <si>
    <t>25200292</t>
  </si>
  <si>
    <t>2520š0293</t>
  </si>
  <si>
    <t>25200293</t>
  </si>
  <si>
    <t>2520š0294</t>
  </si>
  <si>
    <t>25200294</t>
  </si>
  <si>
    <t>Masaryková Sandra</t>
  </si>
  <si>
    <t>Petrík Ondrej</t>
  </si>
  <si>
    <t>Jánsky Jakub</t>
  </si>
  <si>
    <t>2520š0295</t>
  </si>
  <si>
    <t>25200295</t>
  </si>
  <si>
    <t>2520š0296</t>
  </si>
  <si>
    <t>25200296</t>
  </si>
  <si>
    <t>2520š0297</t>
  </si>
  <si>
    <t>25200297</t>
  </si>
  <si>
    <t>Chodáková Alexandra</t>
  </si>
  <si>
    <t>Ovsianková Frederika</t>
  </si>
  <si>
    <t>Repková Kristína</t>
  </si>
  <si>
    <t>2520š0298</t>
  </si>
  <si>
    <t>25200298</t>
  </si>
  <si>
    <t>2520š0299</t>
  </si>
  <si>
    <t>25200299</t>
  </si>
  <si>
    <t>2520š0300</t>
  </si>
  <si>
    <t>25200300</t>
  </si>
  <si>
    <t>Hlobilová Iva</t>
  </si>
  <si>
    <t>Pápaiová Nina</t>
  </si>
  <si>
    <t>Gavran Lea</t>
  </si>
  <si>
    <t>2520š0301</t>
  </si>
  <si>
    <t>25200301</t>
  </si>
  <si>
    <t>2520š0302</t>
  </si>
  <si>
    <t>25200302</t>
  </si>
  <si>
    <t>2520š0303</t>
  </si>
  <si>
    <t>25200303</t>
  </si>
  <si>
    <t>Tanka Štefan</t>
  </si>
  <si>
    <t>Kaiserová Martina, Ing.</t>
  </si>
  <si>
    <t>Breierová Martina</t>
  </si>
  <si>
    <t>2520š0304</t>
  </si>
  <si>
    <t>25200304</t>
  </si>
  <si>
    <t>2520š0305</t>
  </si>
  <si>
    <t>25200305</t>
  </si>
  <si>
    <t>2520š0306</t>
  </si>
  <si>
    <t>25200306</t>
  </si>
  <si>
    <t>Šprláková-Zmorová Katarína</t>
  </si>
  <si>
    <t>Szabóová Zuzana</t>
  </si>
  <si>
    <t>2520š0307</t>
  </si>
  <si>
    <t>25200307</t>
  </si>
  <si>
    <t>2520š0308</t>
  </si>
  <si>
    <t>25200308</t>
  </si>
  <si>
    <t>2520š0309</t>
  </si>
  <si>
    <t>25200309</t>
  </si>
  <si>
    <t>Činnosť člena rozhodcovského zboru počas II. NL st. žiaci 21-22.3.2025 Prešov</t>
  </si>
  <si>
    <t>Perečinský Tomáš</t>
  </si>
  <si>
    <t>Prelovský Róbert</t>
  </si>
  <si>
    <t>Horváth Róbert</t>
  </si>
  <si>
    <t>2520š0310</t>
  </si>
  <si>
    <t>25200310</t>
  </si>
  <si>
    <t>2520š0311</t>
  </si>
  <si>
    <t>25200311</t>
  </si>
  <si>
    <t>2520š0312</t>
  </si>
  <si>
    <t>25200312</t>
  </si>
  <si>
    <t>Činnosť člena rozhodcovského zboru počas Extraliga muži 22-23.3..2025 Košice</t>
  </si>
  <si>
    <t>Bačo Karol PhDr.</t>
  </si>
  <si>
    <t>2520š0313</t>
  </si>
  <si>
    <t>25200313</t>
  </si>
  <si>
    <t>2520š0314</t>
  </si>
  <si>
    <t>25200314</t>
  </si>
  <si>
    <t>Činnosť člena rozhodcovského zboru počas I. NL st. žiaci 22-23.3.2025 Topoľčany</t>
  </si>
  <si>
    <t>Chrenko Andrej</t>
  </si>
  <si>
    <t xml:space="preserve">Organizácia podujatia
názov podujatia: I. NL st.žiaci                    Miesto konania: Tipoľčany, Slovensko                                          termín podujatia:  22.03.-23.03.2025           
počet aktívnych účastníkov: 52 športovcov a  2 členovia rozhodcovského zboru, 
počet odpracovaných hodín spolu: 30 </t>
  </si>
  <si>
    <t xml:space="preserve">Organizácia podujatia
názov podujatia: Extraliga muži                                      Miesto konania:  Nováky, Slovensko                      termín podujatia: 22.03.2025                                                                                                 počet aktívnych účastníkov: 52 športovcov a  3 členovia rozhodcovského zboru, 
počet odpracovaných hodín spolu: 15                                                                                       </t>
  </si>
  <si>
    <t>2520š0315</t>
  </si>
  <si>
    <t>25200315</t>
  </si>
  <si>
    <t>2520š0316</t>
  </si>
  <si>
    <t>25200316</t>
  </si>
  <si>
    <t>Činnosť člena rozhodcovského zboru počas Extraliga muži 22.3.2025 Nováky</t>
  </si>
  <si>
    <t>2520š0317</t>
  </si>
  <si>
    <t>25200317</t>
  </si>
  <si>
    <t>2520š0324</t>
  </si>
  <si>
    <t>137</t>
  </si>
  <si>
    <t>ubytovanie -1 rozhodca počas I. NL st. žiaci 22-23.3.2025 Topoľčany</t>
  </si>
  <si>
    <t>2520š0325</t>
  </si>
  <si>
    <t>5233</t>
  </si>
  <si>
    <t>nákup PHM do prenajatého vozidla KE102OR počas prepravy 8 osôb -7 športovcov + 1 real.tím na MT muži WPT Series 13-16.3.2025 Nováky</t>
  </si>
  <si>
    <t>46910921</t>
  </si>
  <si>
    <t>JANTAR AK s. r. o.</t>
  </si>
  <si>
    <t xml:space="preserve">Pracovná cesta
názov podujatia: MT muži WPT Series                                              Miesto konania: Nováky, Slovensko                      termín podujatia: 13.03.-16.03.2025      Spôsob prepravy:                                         Počet všetkých osôb na pracovnej ceste: 8                                                            z toho:
- športovci: 7 
- realizačný tím: 1                                                                     </t>
  </si>
  <si>
    <t>2520š0326</t>
  </si>
  <si>
    <t>25200326</t>
  </si>
  <si>
    <t>štartovné -1 osoba na Medzinárodné preteky ATUS Graz Trophy 02.-06.04.2025 Graz/AT</t>
  </si>
  <si>
    <t>Atus Graz</t>
  </si>
  <si>
    <t>2520š0328</t>
  </si>
  <si>
    <t>25200328</t>
  </si>
  <si>
    <t>cestovné náhrady rozhodcu počas MT muži WPT Series 13-16.3.2025 Nováky</t>
  </si>
  <si>
    <t>Radič Peter</t>
  </si>
  <si>
    <t xml:space="preserve">Organizácia podujatia
názov podujatia:  NL žiačky                                     Miesto konania: Bratislava, Slovensko                      termín podujatia: 22.03.-23.03.2025                                                 počet aktívnych účastníkov:51  športovcov a   2 členovia rozhodcovského zboru, 
počet odpracovaných hodín spolu: 30                                                                                          </t>
  </si>
  <si>
    <t>2520š0329</t>
  </si>
  <si>
    <t>25200329</t>
  </si>
  <si>
    <t>2520š0330</t>
  </si>
  <si>
    <t>25200330</t>
  </si>
  <si>
    <t>Činnosť člena rozhodcovského zboru počas NL žiačky 22-23.3.2025 Bratislava</t>
  </si>
  <si>
    <t>2520š0331</t>
  </si>
  <si>
    <t>25200331</t>
  </si>
  <si>
    <t>2520š0332</t>
  </si>
  <si>
    <t>25200332</t>
  </si>
  <si>
    <t>Činnosť člena rozhodcovského zboru počas NL juniorky 5-6.4.2025 Topoľčany</t>
  </si>
  <si>
    <t>2520š0333</t>
  </si>
  <si>
    <t>25200333</t>
  </si>
  <si>
    <t>2520š0334</t>
  </si>
  <si>
    <t>25200334</t>
  </si>
  <si>
    <t>2520š0335</t>
  </si>
  <si>
    <t>25200335</t>
  </si>
  <si>
    <t>Činnosť člena rozhodcovského zboru počas Extraliga muži playoff 29.3.2025 Topoľčany</t>
  </si>
  <si>
    <t>Bohát Ján</t>
  </si>
  <si>
    <t xml:space="preserve">Organizácia podujatia
názov podujatia: Extraliga muži play off                                     Miesto konania:  Bratislava, Slovensko                      termín podujatia: 29.03.2025                                                                                                 počet aktívnych účastníkov: 28  športovcov a   3 členovia rozhodcovského zboru, 
počet odpracovaných hodín spolu: 7,5                                                                                        </t>
  </si>
  <si>
    <t xml:space="preserve">Organizácia podujatia
názov podujatia: Extraliga muži play off                                     Miesto konania:  Topoľčany, Slovensko                      termín podujatia: 29.03.2025                                                                                                 počet aktívnych účastníkov: 28  športovcov a   3 členovia rozhodcovského zboru, 
počet odpracovaných hodín spolu: 7,5                                                                                       </t>
  </si>
  <si>
    <t>2520š0336</t>
  </si>
  <si>
    <t>25200336</t>
  </si>
  <si>
    <t>2520š0337</t>
  </si>
  <si>
    <t>25200337</t>
  </si>
  <si>
    <t>2520š0338</t>
  </si>
  <si>
    <t>25200338</t>
  </si>
  <si>
    <t>Činnosť člena rozhodcovského zboru počas Extraliga muži playoff 29.3.2025 Bratislava</t>
  </si>
  <si>
    <t>2520š0339</t>
  </si>
  <si>
    <t>25200339</t>
  </si>
  <si>
    <t>2520š0340</t>
  </si>
  <si>
    <t>25200340</t>
  </si>
  <si>
    <t>Činnosť člena rozhodcovského zboru počas NL st. kadeti 29-30.3.2025 Nováky</t>
  </si>
  <si>
    <t>Organizácia podujatia
názov podujatia: I. NL st.kadeti                    Miesto konania: Nováky, Slovensko                                          termín podujatia:  29.03.-30.03.2025
počet aktívnych účastníkov:56 športovcov a  2 členovia rozhodcovského zboru, 
počet odpracovaných hodín spolu: 30</t>
  </si>
  <si>
    <t>2520š0341</t>
  </si>
  <si>
    <t>25200341</t>
  </si>
  <si>
    <t>2520š0342</t>
  </si>
  <si>
    <t>25200342</t>
  </si>
  <si>
    <t>2520š0343</t>
  </si>
  <si>
    <t>25200343</t>
  </si>
  <si>
    <t>Činnosť člena rozhodcovského zboru počas I. liga ženy 22-23.3.2025 Bratislava</t>
  </si>
  <si>
    <t xml:space="preserve">Organizácia podujatia
názov podujatia: I.liga ženy                                     Miesto konania: Bratislava, Slovensko                      termín podujatia: 22.03.-23.03.2025                                                 počet aktívnych účastníkov: 54  športovcov a  3 členovia rozhodcovského zboru, 
počet odpracovaných hodín spolu: 15                                                                                           </t>
  </si>
  <si>
    <t xml:space="preserve">Organizácia podujatia
názov podujatia: Jarné M-BAO BAJS  1.kolo                           Miesto konania: Bratislava, Slovensko                                          termín podujatia: 05.04.2025         
počet aktívnych účastníkov: 267 športovcov a  30 členov rozhodcovského zboru, 
počet odpracovaných hodín spolu: 292  </t>
  </si>
  <si>
    <t>2520š0344</t>
  </si>
  <si>
    <t>25200344</t>
  </si>
  <si>
    <t>2520š0345</t>
  </si>
  <si>
    <t>25200345</t>
  </si>
  <si>
    <t>2520š0346</t>
  </si>
  <si>
    <t>25200346</t>
  </si>
  <si>
    <t>2520š0347</t>
  </si>
  <si>
    <t>25200347</t>
  </si>
  <si>
    <t>2520š0348</t>
  </si>
  <si>
    <t>25200348</t>
  </si>
  <si>
    <t>2520š0349</t>
  </si>
  <si>
    <t>25200349</t>
  </si>
  <si>
    <t>2520š0350</t>
  </si>
  <si>
    <t>25200350</t>
  </si>
  <si>
    <t>2520š0351</t>
  </si>
  <si>
    <t>25200351</t>
  </si>
  <si>
    <t>2520š0352</t>
  </si>
  <si>
    <t>25200352</t>
  </si>
  <si>
    <t>2520š0353</t>
  </si>
  <si>
    <t>25200353</t>
  </si>
  <si>
    <t>2520š0354</t>
  </si>
  <si>
    <t>25200354</t>
  </si>
  <si>
    <t>2520š0355</t>
  </si>
  <si>
    <t>25200355</t>
  </si>
  <si>
    <t>2520š0356</t>
  </si>
  <si>
    <t>25200356</t>
  </si>
  <si>
    <t>2520š0357</t>
  </si>
  <si>
    <t>25200357</t>
  </si>
  <si>
    <t>2520š0358</t>
  </si>
  <si>
    <t>25200358</t>
  </si>
  <si>
    <t>2520š0359</t>
  </si>
  <si>
    <t>25200359</t>
  </si>
  <si>
    <t>2520š0360</t>
  </si>
  <si>
    <t>25200360</t>
  </si>
  <si>
    <t>2520š0361</t>
  </si>
  <si>
    <t>25200361</t>
  </si>
  <si>
    <t>2520š0362</t>
  </si>
  <si>
    <t>25200362</t>
  </si>
  <si>
    <t>2520š0363</t>
  </si>
  <si>
    <t>25200363</t>
  </si>
  <si>
    <t>2520š0364</t>
  </si>
  <si>
    <t>25200364</t>
  </si>
  <si>
    <t>2520š0365</t>
  </si>
  <si>
    <t>25200365</t>
  </si>
  <si>
    <t>2520š0366</t>
  </si>
  <si>
    <t>25200366</t>
  </si>
  <si>
    <t>2520š0367</t>
  </si>
  <si>
    <t>25200367</t>
  </si>
  <si>
    <t>2520š0368</t>
  </si>
  <si>
    <t>25200368</t>
  </si>
  <si>
    <t>2520š0369</t>
  </si>
  <si>
    <t>25200369</t>
  </si>
  <si>
    <t>2520š0370</t>
  </si>
  <si>
    <t>25200370</t>
  </si>
  <si>
    <t>2520š0371</t>
  </si>
  <si>
    <t>25200371</t>
  </si>
  <si>
    <t>2520š0372</t>
  </si>
  <si>
    <t>25200372</t>
  </si>
  <si>
    <t>2520š0373</t>
  </si>
  <si>
    <t>25200373</t>
  </si>
  <si>
    <t>Činnosť člena rozhodcovského zboru počas Jarné M-BAO BAJS 1.kolo 5.4.2025 Bratislava</t>
  </si>
  <si>
    <t>Pokorná Andrea</t>
  </si>
  <si>
    <t>Schwartz Richard</t>
  </si>
  <si>
    <t>Hlobil Richard</t>
  </si>
  <si>
    <t>Božik Miloš Mgr.</t>
  </si>
  <si>
    <t>Pivková Lenka</t>
  </si>
  <si>
    <t>Schwartzová Timea</t>
  </si>
  <si>
    <t>Obert Kristián</t>
  </si>
  <si>
    <t>Farkaš Alexander Xavier</t>
  </si>
  <si>
    <t>Mizeráková Valentína</t>
  </si>
  <si>
    <t>Hornof Petr</t>
  </si>
  <si>
    <t>Orihelová Marina</t>
  </si>
  <si>
    <t>Csengelova Lucia</t>
  </si>
  <si>
    <t>Hoffmannová Romana</t>
  </si>
  <si>
    <t>Bošanský Bohuš</t>
  </si>
  <si>
    <t>Bartošová Mária</t>
  </si>
  <si>
    <t>Breierová Beáta</t>
  </si>
  <si>
    <t>Koiš Radovan</t>
  </si>
  <si>
    <t>Schwartzová Ivana</t>
  </si>
  <si>
    <t>Hrycková Jana</t>
  </si>
  <si>
    <t>Košťálová Zuzana</t>
  </si>
  <si>
    <t>Marková Iveta</t>
  </si>
  <si>
    <t>Šarmírová Pivková Iveta</t>
  </si>
  <si>
    <t>2520š0374</t>
  </si>
  <si>
    <t>4217</t>
  </si>
  <si>
    <t>2520š0375</t>
  </si>
  <si>
    <t>4224</t>
  </si>
  <si>
    <t xml:space="preserve">nákup PHM do prenajatého vozidla AA636GF počas MT U18 muži 3-6.4.2025 Přerov(CZ) </t>
  </si>
  <si>
    <t>31322832</t>
  </si>
  <si>
    <t xml:space="preserve">nákup PHM do prenajatého vozidla PDBOGO1 počas MT U18 muži 3-6.4.2025 Přerov(CZ) </t>
  </si>
  <si>
    <t>Slovnaft a.s.</t>
  </si>
  <si>
    <t>2520š0376</t>
  </si>
  <si>
    <t>45804</t>
  </si>
  <si>
    <t>nákup PHM do prenajatého vozidla KE102OR pred odovzdaním z podujatia MT muži WPT Series 3-6.4.2025 Nováky</t>
  </si>
  <si>
    <t>2520š0378</t>
  </si>
  <si>
    <t>228</t>
  </si>
  <si>
    <t>nákup toneru do tlačiarne na preteky Jarné M-ZSO BAJS 1.kolo 12.4.2025 Topoľčany</t>
  </si>
  <si>
    <t>2520š0387</t>
  </si>
  <si>
    <t>25200387</t>
  </si>
  <si>
    <t>víza pre 12 osôb -9 športovcov+3 realtím na ARTISTIC SWIMMING WORLD CUP 2025 Somabay 11-14.4.2025, Egypt</t>
  </si>
  <si>
    <t>Airport Egypt</t>
  </si>
  <si>
    <t>2520š0390</t>
  </si>
  <si>
    <t>5409902417</t>
  </si>
  <si>
    <t xml:space="preserve">materiálne zabezpečenie súťaže-toner do tlačiarne počas Jarné M-SSO BAJS 2.kolo 10.5.2025 Banská Bystrica </t>
  </si>
  <si>
    <t>36562939</t>
  </si>
  <si>
    <t>Alza.sk s.r.o.</t>
  </si>
  <si>
    <t>2520š0391</t>
  </si>
  <si>
    <t>25200391</t>
  </si>
  <si>
    <t>2520š0392</t>
  </si>
  <si>
    <t>25200392</t>
  </si>
  <si>
    <t>2520š0393</t>
  </si>
  <si>
    <t>25200393</t>
  </si>
  <si>
    <t>2520š0394</t>
  </si>
  <si>
    <t>25200394</t>
  </si>
  <si>
    <t>2520š0395</t>
  </si>
  <si>
    <t>25200395</t>
  </si>
  <si>
    <t>2520š0396</t>
  </si>
  <si>
    <t>25200396</t>
  </si>
  <si>
    <t>2520š0397</t>
  </si>
  <si>
    <t>25200397</t>
  </si>
  <si>
    <t>2520š0398</t>
  </si>
  <si>
    <t>25200398</t>
  </si>
  <si>
    <t>2520š0399</t>
  </si>
  <si>
    <t>25200399</t>
  </si>
  <si>
    <t>2520š0400</t>
  </si>
  <si>
    <t>25200400</t>
  </si>
  <si>
    <t>2520š0401</t>
  </si>
  <si>
    <t>25000401</t>
  </si>
  <si>
    <t>2520š0402</t>
  </si>
  <si>
    <t>25200402</t>
  </si>
  <si>
    <t>2520š0403</t>
  </si>
  <si>
    <t>25200403</t>
  </si>
  <si>
    <t>2520š0404</t>
  </si>
  <si>
    <t>25200404</t>
  </si>
  <si>
    <t>2520š0405</t>
  </si>
  <si>
    <t>25200405</t>
  </si>
  <si>
    <t>2520š0406</t>
  </si>
  <si>
    <t>25200406</t>
  </si>
  <si>
    <t>2520š0407</t>
  </si>
  <si>
    <t>25200407</t>
  </si>
  <si>
    <t>2520š0408</t>
  </si>
  <si>
    <t>25200408</t>
  </si>
  <si>
    <t>2520š0409</t>
  </si>
  <si>
    <t>25200409</t>
  </si>
  <si>
    <t>2520š0410</t>
  </si>
  <si>
    <t>25200410</t>
  </si>
  <si>
    <t>2520š0411</t>
  </si>
  <si>
    <t>25200411</t>
  </si>
  <si>
    <t>2520š0412</t>
  </si>
  <si>
    <t>25200412</t>
  </si>
  <si>
    <t>2520š0413</t>
  </si>
  <si>
    <t>25200413</t>
  </si>
  <si>
    <t>2520š0414</t>
  </si>
  <si>
    <t>25200414</t>
  </si>
  <si>
    <t>2520š0415</t>
  </si>
  <si>
    <t>25200415</t>
  </si>
  <si>
    <t>2520š0416</t>
  </si>
  <si>
    <t>25200416</t>
  </si>
  <si>
    <t>2520š0417</t>
  </si>
  <si>
    <t>25200417</t>
  </si>
  <si>
    <t>2520š0418</t>
  </si>
  <si>
    <t>25200418</t>
  </si>
  <si>
    <t>2520š0419</t>
  </si>
  <si>
    <t>25200419</t>
  </si>
  <si>
    <t>2520š0420</t>
  </si>
  <si>
    <t>25200420</t>
  </si>
  <si>
    <t>Činnosť člena rozhodcovského zboru počas Jarné M-BAO BAJS 2.kolo 6.4.2025 Bratislava</t>
  </si>
  <si>
    <t>Orihelová Martina</t>
  </si>
  <si>
    <t>2520š0421</t>
  </si>
  <si>
    <t>29</t>
  </si>
  <si>
    <t>ubytovanie -1 rozhodca počas NL juniorky 5-6.4.2025 Nováky</t>
  </si>
  <si>
    <t>2520š0422</t>
  </si>
  <si>
    <t>25200422</t>
  </si>
  <si>
    <t>popltok na letisku za extr batožinu-1 športovec na Sústredenie repre.družstva seniorov 20.3.-1.4.2025 Tenerife, ESP</t>
  </si>
  <si>
    <t>Airport-Ryanair</t>
  </si>
  <si>
    <t>2520š0423</t>
  </si>
  <si>
    <t>25200423</t>
  </si>
  <si>
    <t>2520š0424</t>
  </si>
  <si>
    <t>25200424</t>
  </si>
  <si>
    <t>Činnosť člena rozhodcovského zboru počas NL st. kadeti 8-9.3.2025 Šamorín</t>
  </si>
  <si>
    <t>Tabačár Pavol</t>
  </si>
  <si>
    <t>Organizácia podujatia
názov podujatia: I. NL st.kadeti                    Miesto konania: Šamorín, Slovensko                                          termín podujatia:  08.03.-09.03.2025
počet aktívnych účastníkov:56 športovcov a  2 členovia rozhodcovského zboru, 
počet odpracovaných hodín spolu: 30</t>
  </si>
  <si>
    <t>2520š0425</t>
  </si>
  <si>
    <t>25200425</t>
  </si>
  <si>
    <t>2520š0426</t>
  </si>
  <si>
    <t>25200426</t>
  </si>
  <si>
    <t>2520š0427</t>
  </si>
  <si>
    <t>25200427</t>
  </si>
  <si>
    <t xml:space="preserve">Organizácia podujatia
názov podujatia: I. NL ml.kadeti                    Miesto konania: Prešov, Slovensko                                          termín podujatia:  28.03.-29.03.2025
počet aktívnych účastníkov:46 športovcov a  3 členovia rozhodcovského zboru, 
počet odpracovaných hodín spolu: 30 </t>
  </si>
  <si>
    <t>Činnosť člena rozhodcovského zboru počas NL ml. kadeti 28-29.3.2025 Prešov</t>
  </si>
  <si>
    <t>Vereb Jakub</t>
  </si>
  <si>
    <t>Serhii Anatolijovič Veremieiev</t>
  </si>
  <si>
    <t>2520š0428</t>
  </si>
  <si>
    <t>25200428</t>
  </si>
  <si>
    <t>2520š0429</t>
  </si>
  <si>
    <t>25200429</t>
  </si>
  <si>
    <t>2520š0430</t>
  </si>
  <si>
    <t>25200430</t>
  </si>
  <si>
    <t>Činnosť člena rozhodcovského zboru počas NL žiačky 28-29.3.2025 Košice</t>
  </si>
  <si>
    <t xml:space="preserve">Organizácia podujatia
názov podujatia:  NL žiačky                                     Miesto konania: Košice, Slovensko                      termín podujatia: 29.03.-30.03.2025                                                 počet aktívnych účastníkov:47  športovcov a   3 členovia rozhodcovského zboru, 
počet odpracovaných hodín spolu: 30                                                                                          </t>
  </si>
  <si>
    <t>2520š0431</t>
  </si>
  <si>
    <t>25200431</t>
  </si>
  <si>
    <t>2520š0432</t>
  </si>
  <si>
    <t>25200432</t>
  </si>
  <si>
    <t>2520š0433</t>
  </si>
  <si>
    <t>25200433</t>
  </si>
  <si>
    <t>2520š0434</t>
  </si>
  <si>
    <t>25200434</t>
  </si>
  <si>
    <t>2520š0435</t>
  </si>
  <si>
    <t>25200435</t>
  </si>
  <si>
    <t>2520š0436</t>
  </si>
  <si>
    <t>25200436</t>
  </si>
  <si>
    <t>2520š0437</t>
  </si>
  <si>
    <t>25200437</t>
  </si>
  <si>
    <t>2520š0438</t>
  </si>
  <si>
    <t>25200438</t>
  </si>
  <si>
    <t>2520š0439</t>
  </si>
  <si>
    <t>25200439</t>
  </si>
  <si>
    <t>2520š0440</t>
  </si>
  <si>
    <t>25200440</t>
  </si>
  <si>
    <t>2520š0441</t>
  </si>
  <si>
    <t>25200441</t>
  </si>
  <si>
    <t>2520š0442</t>
  </si>
  <si>
    <t>25200442</t>
  </si>
  <si>
    <t>2520š0443</t>
  </si>
  <si>
    <t>25200443</t>
  </si>
  <si>
    <t>2520š0444</t>
  </si>
  <si>
    <t>25200444</t>
  </si>
  <si>
    <t>2520š0445</t>
  </si>
  <si>
    <t>25200445</t>
  </si>
  <si>
    <t>2520š0446</t>
  </si>
  <si>
    <t>25200446</t>
  </si>
  <si>
    <t>2520š0447</t>
  </si>
  <si>
    <t>25200447</t>
  </si>
  <si>
    <t>2520š0448</t>
  </si>
  <si>
    <t>25200448</t>
  </si>
  <si>
    <t>2520š0449</t>
  </si>
  <si>
    <t>25200449</t>
  </si>
  <si>
    <t>2520š0450</t>
  </si>
  <si>
    <t>25200450</t>
  </si>
  <si>
    <t>2520š0451</t>
  </si>
  <si>
    <t>25200451</t>
  </si>
  <si>
    <t>2520š0452</t>
  </si>
  <si>
    <t>25200452</t>
  </si>
  <si>
    <t>2520š0453</t>
  </si>
  <si>
    <t>25200453</t>
  </si>
  <si>
    <t>2520š0454</t>
  </si>
  <si>
    <t>25200454</t>
  </si>
  <si>
    <t>2520š0455</t>
  </si>
  <si>
    <t>25200455</t>
  </si>
  <si>
    <t>Činnosť člena rozhodcovského zboru počas Slovak National Championship Open 2025 Under 15 &amp; Senior 29-30.3.25 Bratislava</t>
  </si>
  <si>
    <t>Fürstenzellerová Katarína</t>
  </si>
  <si>
    <t>Aczelová Lucia</t>
  </si>
  <si>
    <t>Keprtová Lenka</t>
  </si>
  <si>
    <t>Ždánová Nina</t>
  </si>
  <si>
    <t>Waterloos Laura</t>
  </si>
  <si>
    <t>Šebestová Sofia Anna</t>
  </si>
  <si>
    <t>Domčeková Laura</t>
  </si>
  <si>
    <t>Diky Nicol</t>
  </si>
  <si>
    <t>Kvasňovská Kristína</t>
  </si>
  <si>
    <t>Horváthová  Katarína</t>
  </si>
  <si>
    <t>Šulcová Andrea</t>
  </si>
  <si>
    <t>Palenčárová Paulína</t>
  </si>
  <si>
    <t>Vaculčík Martina Nela</t>
  </si>
  <si>
    <t>Vydarená Dušana, JUDr.</t>
  </si>
  <si>
    <t>Floreánová Karolína</t>
  </si>
  <si>
    <t>Guziová Tatiana</t>
  </si>
  <si>
    <t>Mackanič Rastislav</t>
  </si>
  <si>
    <t>Bernáthová Zuzana</t>
  </si>
  <si>
    <t>Krajčovičová Natália</t>
  </si>
  <si>
    <t>Vesna Jarina</t>
  </si>
  <si>
    <t>Žáková Zuzana</t>
  </si>
  <si>
    <t>2520š0456</t>
  </si>
  <si>
    <t>25200456</t>
  </si>
  <si>
    <t>2520š0457</t>
  </si>
  <si>
    <t>25200457</t>
  </si>
  <si>
    <t>2520š0458</t>
  </si>
  <si>
    <t>25200458</t>
  </si>
  <si>
    <t>2520š0459</t>
  </si>
  <si>
    <t>25200459</t>
  </si>
  <si>
    <t>2520š0460</t>
  </si>
  <si>
    <t>25200460</t>
  </si>
  <si>
    <t>2520š0461</t>
  </si>
  <si>
    <t>25200461</t>
  </si>
  <si>
    <t>2520š0462</t>
  </si>
  <si>
    <t>25200462</t>
  </si>
  <si>
    <t>2520š0463</t>
  </si>
  <si>
    <t>25200463</t>
  </si>
  <si>
    <t>2520š0464</t>
  </si>
  <si>
    <t>25200464</t>
  </si>
  <si>
    <t>2520š0465</t>
  </si>
  <si>
    <t>25200465</t>
  </si>
  <si>
    <t>2520š0466</t>
  </si>
  <si>
    <t>25200466</t>
  </si>
  <si>
    <t>2520š0467</t>
  </si>
  <si>
    <t>25200467</t>
  </si>
  <si>
    <t>2520š0468</t>
  </si>
  <si>
    <t>25200468</t>
  </si>
  <si>
    <t>2520š0469</t>
  </si>
  <si>
    <t>25200469</t>
  </si>
  <si>
    <t>2520š0470</t>
  </si>
  <si>
    <t>25200470</t>
  </si>
  <si>
    <t>2520š0471</t>
  </si>
  <si>
    <t>25200471</t>
  </si>
  <si>
    <t>2520š0472</t>
  </si>
  <si>
    <t>25200472</t>
  </si>
  <si>
    <t>2520š0473</t>
  </si>
  <si>
    <t>25200473</t>
  </si>
  <si>
    <t>2520š0474</t>
  </si>
  <si>
    <t>25200474</t>
  </si>
  <si>
    <t>2520š0475</t>
  </si>
  <si>
    <t>25200475</t>
  </si>
  <si>
    <t>2520š0476</t>
  </si>
  <si>
    <t>25200476</t>
  </si>
  <si>
    <t>2520š0477</t>
  </si>
  <si>
    <t>25200477</t>
  </si>
  <si>
    <t>2520š0478</t>
  </si>
  <si>
    <t>25200478</t>
  </si>
  <si>
    <t>2520š0479</t>
  </si>
  <si>
    <t>25200479</t>
  </si>
  <si>
    <t>2520š0480</t>
  </si>
  <si>
    <t>25200480</t>
  </si>
  <si>
    <t>2520š0481</t>
  </si>
  <si>
    <t>25200481</t>
  </si>
  <si>
    <t>2520š0482</t>
  </si>
  <si>
    <t>25200482</t>
  </si>
  <si>
    <t>Činnosť člena rozhodcovského zboru počas Jarné M-VSO BAJS 1.kolo 5.4.2025 Poprad</t>
  </si>
  <si>
    <t>Piškaninová Zuzana</t>
  </si>
  <si>
    <t>Pitoňáková Jurčová Ingrid</t>
  </si>
  <si>
    <t>Daňo Miroslav</t>
  </si>
  <si>
    <t>Kosecová Andrea</t>
  </si>
  <si>
    <t>Pitoňák Martin</t>
  </si>
  <si>
    <t>Kiššová Weidnerová Michaela</t>
  </si>
  <si>
    <t>Králik Martin</t>
  </si>
  <si>
    <t>Dankovič Daniel</t>
  </si>
  <si>
    <t>Fecenko Rastislav</t>
  </si>
  <si>
    <t>Štrbáková Kristína</t>
  </si>
  <si>
    <t>Hudžík Stanislav</t>
  </si>
  <si>
    <t>Vasiľková Petra</t>
  </si>
  <si>
    <t>Kamal Sára</t>
  </si>
  <si>
    <t>Švajková Gabriela</t>
  </si>
  <si>
    <t>Bortlová Soňa</t>
  </si>
  <si>
    <t>Čižmarik Radovan</t>
  </si>
  <si>
    <t>Matejová Daniela</t>
  </si>
  <si>
    <t>Čižmariková Zuzana</t>
  </si>
  <si>
    <t>Ďurásová Alexandra</t>
  </si>
  <si>
    <t>Hudžíková Nina</t>
  </si>
  <si>
    <t>Mattová Ľudmila</t>
  </si>
  <si>
    <t>Hertelý Karol</t>
  </si>
  <si>
    <t>Lištinský Ladislav</t>
  </si>
  <si>
    <t>Vaľo Andrej</t>
  </si>
  <si>
    <t>Pencák Ján</t>
  </si>
  <si>
    <t>Kostyšáková Marcela</t>
  </si>
  <si>
    <t>Földeš Anton</t>
  </si>
  <si>
    <t>poplatok banke za výber</t>
  </si>
  <si>
    <t>poplatok banke za odoslanú platbu k zálohovej faktúre č. 25š023</t>
  </si>
  <si>
    <t>Poplatok banke za odoslanú platbu k faktúre č. 25FA40243</t>
  </si>
  <si>
    <t>poplatok za odoslanú platbu k zálohovej faktúre č. 25š025</t>
  </si>
  <si>
    <t>poplatok za odoslanú platbu k zálohovej faktúre č. 25š026</t>
  </si>
  <si>
    <t xml:space="preserve">Pracovná cesta
názov podujatia: VT U16 muži                                      Miesto konania: Nováky, Slovensko                  termín podujatia: 12.02.-15.02.2025                                      Spôsob prepravy:                                     Počet všetkých osôb na pracovnej ceste: 2                                                          z toho:
- športovci: 1 
- realizačný tím: 1                                                                     </t>
  </si>
  <si>
    <t xml:space="preserve">Pracovná cesta
názov podujatia: VT ženy                                      Miesto konania: Nováky, Slovensko                  termín podujatia: 23.02.-25.02.2025                                     Spôsob prepravy:                                     Počet všetkých osôb na pracovnej ceste: 2                                                          z toho:
- športovci: 1 
- realizačný tím: 1                                                                     </t>
  </si>
  <si>
    <t>Hrubé mzdy vyplatené osobám (zamestnancom) vrátane odvodov zamestnávateľa
počet fyzických osôb: 5 TPP+2 dohody
obdobie 04/2025</t>
  </si>
  <si>
    <t>9 osôb</t>
  </si>
  <si>
    <t>Hrubé mzdy vyplatené osobám (zamestnancom) vrátane odvodov zamestnávateľa
počet fyzických osôb: 3 TPP+6 dohod
obdobie: 04/2025</t>
  </si>
  <si>
    <t>Hrubé mzdy vyplatené osobám (zamestnancom) vrátane odvodov zamestnávateľa
počet fyzických osôb: 4 TPP+ 30 dohôd
obdobie: 04/2025</t>
  </si>
  <si>
    <t>Finančný príspevok na stravu pre zamestnancov na máj 2025</t>
  </si>
  <si>
    <t>25FA40392</t>
  </si>
  <si>
    <t>2025040286</t>
  </si>
  <si>
    <t>vyúčtovanie zálohy 25š028- notebook DELL Vostro 3530</t>
  </si>
  <si>
    <t>VUB0052025</t>
  </si>
  <si>
    <t>25FA40411</t>
  </si>
  <si>
    <t>202502865</t>
  </si>
  <si>
    <t>34123415</t>
  </si>
  <si>
    <t xml:space="preserve">Bio G, spol. s r.o. </t>
  </si>
  <si>
    <t>25FA40308</t>
  </si>
  <si>
    <t>2025040149</t>
  </si>
  <si>
    <t>25FA40310</t>
  </si>
  <si>
    <t>10250091</t>
  </si>
  <si>
    <t>Nájomné/kancelárie,sklady,garáž a parkovacie státia za 05/2025</t>
  </si>
  <si>
    <t>25FA40311</t>
  </si>
  <si>
    <t>SKB1021267</t>
  </si>
  <si>
    <t>prenájom priestorov, občerstvenie, ubytovanie počas konferencie SPF 28.4.2025 v Bratislave</t>
  </si>
  <si>
    <t>44360746</t>
  </si>
  <si>
    <t>Eurohotel a.s. NH Gate One</t>
  </si>
  <si>
    <t>25FA40313</t>
  </si>
  <si>
    <t>1252296</t>
  </si>
  <si>
    <t>Prenájom kopírovacieho zariadenia za obdobie 04/2025</t>
  </si>
  <si>
    <t>25FA40314</t>
  </si>
  <si>
    <t>implementácia platformy sportnet.online za 01-04/2025</t>
  </si>
  <si>
    <t>56745508</t>
  </si>
  <si>
    <t>Ing. Peter Kačinec</t>
  </si>
  <si>
    <t>25FA40323</t>
  </si>
  <si>
    <t>20250063</t>
  </si>
  <si>
    <t>výkon zodpovednej osoby 04/2025 v zmysle Zmluvy o poskytovaní služby v oblasti ochrany osobných údajov zo dňa 16.7.2023</t>
  </si>
  <si>
    <t>25FA40324</t>
  </si>
  <si>
    <t>20250020</t>
  </si>
  <si>
    <t>právne služby k 1.5.2025- úprava presstupového poriadku, Servisná zmluva-kontrola, účasť na súdnom pojednávaní</t>
  </si>
  <si>
    <t xml:space="preserve">54912989     </t>
  </si>
  <si>
    <t>Attorneity Legal s.r.o.</t>
  </si>
  <si>
    <t>25FA40325</t>
  </si>
  <si>
    <t>2025040250</t>
  </si>
  <si>
    <t>HDMI konektor na výmenu za nefunčný v notebooku športového riditeľa</t>
  </si>
  <si>
    <t>25FA40326</t>
  </si>
  <si>
    <t>2025040248</t>
  </si>
  <si>
    <t>batéria DELL na výmenu za nefunčnú v notebooku útovníka</t>
  </si>
  <si>
    <t>25FA40328</t>
  </si>
  <si>
    <t>FV-34546/2025</t>
  </si>
  <si>
    <t>monitoring služobných vozidiel za 04/2025 (BT707DT, BL062GD, BL976KD, BL557MU,BT147AB)</t>
  </si>
  <si>
    <t>25FA40335</t>
  </si>
  <si>
    <t>10252482</t>
  </si>
  <si>
    <t>Zmluva č.108/TOP TÍM SR/Slušná/2024-letenka 1 športovec+tréner na sústredenie Gloria Sports Arena, 1.6-11.6.2025 Antalya Turecko</t>
  </si>
  <si>
    <t>d - Slušná Lilian</t>
  </si>
  <si>
    <t>25FA40340</t>
  </si>
  <si>
    <t>01/05/25</t>
  </si>
  <si>
    <t>a - plavecké športy - kapitálové transfery</t>
  </si>
  <si>
    <t>obstaranie súťažnej zvukovej aparatúry (zvukový procesor 1 ks, podvodný reproduktor 4 ks, bezpečnostný transformátor 4 ks</t>
  </si>
  <si>
    <t>50734211</t>
  </si>
  <si>
    <t>INDUSTRIAL AUDIO, s.r.o.</t>
  </si>
  <si>
    <t>25FA40345</t>
  </si>
  <si>
    <t>10252947</t>
  </si>
  <si>
    <t>letenky pre 15 osôb-11 športovcov+2 real.tím +2 zástupcovia médií na podujatie Kvalifikácia ME muži 8-11.6.2025 Istanbul, Turecko</t>
  </si>
  <si>
    <t>25FA40348</t>
  </si>
  <si>
    <t>42500106</t>
  </si>
  <si>
    <t>letenky pre 12 osôb- 10 športovcov +2 real.tím na podujatie ME juniorov v SP 25.-29.6.2025 Atény /GRE</t>
  </si>
  <si>
    <t>25FA40350</t>
  </si>
  <si>
    <t>20250415</t>
  </si>
  <si>
    <t>technické zabezpečenie konferencie SPF 28.4.2025, Bratislava</t>
  </si>
  <si>
    <t>47573970</t>
  </si>
  <si>
    <t>JEF Audio s. r. o.</t>
  </si>
  <si>
    <t>25FA40363</t>
  </si>
  <si>
    <t>1020250005</t>
  </si>
  <si>
    <t xml:space="preserve">Tvorba web.stránky za 2025/04 na základe rámcovej licenčnej zmluvy  </t>
  </si>
  <si>
    <t>25FA40366</t>
  </si>
  <si>
    <t>8891014653/03</t>
  </si>
  <si>
    <t>cestovné poistenie -52 osôb počas Medz.pl.preteky IV.Cup of Eger 1-2.3.2025 Maďarsko, 7 osôb počas Sústredenie repr.DP 7-17.2.2025 Zakopane Polsko</t>
  </si>
  <si>
    <t>25FA40376</t>
  </si>
  <si>
    <t>252404</t>
  </si>
  <si>
    <t>účtovné služby za mesiac 04/2025</t>
  </si>
  <si>
    <t>55975151</t>
  </si>
  <si>
    <t>Ing. Jana Adamcová</t>
  </si>
  <si>
    <t>25FA40377</t>
  </si>
  <si>
    <t>2025050298</t>
  </si>
  <si>
    <t>Microsoft 365 Business Standard/licencie za 2025/04</t>
  </si>
  <si>
    <t>25FA40380</t>
  </si>
  <si>
    <t>70250122</t>
  </si>
  <si>
    <t>doručovateľský servis v zmysle mandátnej zmluvy za 2025/04</t>
  </si>
  <si>
    <t>25FA40382</t>
  </si>
  <si>
    <t>10250105</t>
  </si>
  <si>
    <t>Spotreba el.energie kanc.priestory, sklady za 2025/04</t>
  </si>
  <si>
    <t>25FA40386</t>
  </si>
  <si>
    <t>FA-2504001</t>
  </si>
  <si>
    <t>služby verejného obstarávania za 04/2025</t>
  </si>
  <si>
    <t>25FA40396</t>
  </si>
  <si>
    <t>10252946</t>
  </si>
  <si>
    <t xml:space="preserve">Pracovná cesta
názov podujatia: Sústredenie UTM a reprezentácie v DP                                     Miesto konania:  Calella, Španielsko                                                         termín podujatia:  12.05.-21.05.2025                                     Spôsob prepravy: letecky                                    Počet všetkých osôb na pracovnej ceste: 20                                                         z toho:
- športovci: 17 
- realizačný tím: 3                                                                    </t>
  </si>
  <si>
    <t>25FA40402</t>
  </si>
  <si>
    <t>8891014653/05</t>
  </si>
  <si>
    <t>cestovné poistenie na podujatie SP a PL Multistretnutie st.juniorov Limassol/CYP v termíne 11.-14.4.2025</t>
  </si>
  <si>
    <t xml:space="preserve">cestovné poistenie 12 osôb- 9 športovci +3 real.tím počas ARTISTIC SWIMMING WORLD CUP 2025 Somabay 11-14.4.2025, Egypt, </t>
  </si>
  <si>
    <t>25FA40404</t>
  </si>
  <si>
    <t>10253243</t>
  </si>
  <si>
    <t xml:space="preserve">letenky pre 12 osôb-10 športovcov+2 real.tím na Sústred. repre SP 7-14.7.25 Dubaj+MS  14-26.7.2025 Singapur </t>
  </si>
  <si>
    <t xml:space="preserve">Pracovná cesta
názov podujatia: Sústredenie reprezentácie SP a MS 2025                                          Miesto konania: Dubai,Emiráty - Singapur                                                        termín podujatia:  07.07.-14.07.2025, 14.07.-26.7.2025                                                  Spôsob prepravy: letecky                                    Počet všetkých osôb na pracovnej ceste: 12                                                         z toho:
- športovci: 10 
- realizačný tím: 2                                                                    </t>
  </si>
  <si>
    <t>25FA40410</t>
  </si>
  <si>
    <t>5842634099</t>
  </si>
  <si>
    <t>Pevná linka, mobilné čísla /11ks/mobilný internet 11ks za obdobie 24.05.-23.06.2025</t>
  </si>
  <si>
    <t>2520š0524</t>
  </si>
  <si>
    <t>25200524</t>
  </si>
  <si>
    <t>cestovné náhrady člena konferencie SPF konanej 28.04.2025 v Bratislave</t>
  </si>
  <si>
    <t>Bergmannová Tatiana</t>
  </si>
  <si>
    <t>2520š0525</t>
  </si>
  <si>
    <t>25200525</t>
  </si>
  <si>
    <t>Moravcová Darina</t>
  </si>
  <si>
    <t>2520š0526</t>
  </si>
  <si>
    <t>25200526</t>
  </si>
  <si>
    <t>Ábel Miroslav</t>
  </si>
  <si>
    <t>2520š0527</t>
  </si>
  <si>
    <t>25200527</t>
  </si>
  <si>
    <t>Farová Veronika</t>
  </si>
  <si>
    <t>2520š0528</t>
  </si>
  <si>
    <t>25200528</t>
  </si>
  <si>
    <t>Jalakša Július</t>
  </si>
  <si>
    <t>2520š0529</t>
  </si>
  <si>
    <t>25200529</t>
  </si>
  <si>
    <t>Soško Miroslav</t>
  </si>
  <si>
    <t>2520š0530</t>
  </si>
  <si>
    <t>25200530</t>
  </si>
  <si>
    <t>Zelina Ladislav</t>
  </si>
  <si>
    <t>2520š0532</t>
  </si>
  <si>
    <t>25200532</t>
  </si>
  <si>
    <t>2520š0533</t>
  </si>
  <si>
    <t>25200533</t>
  </si>
  <si>
    <t>Mihalka Stanislav</t>
  </si>
  <si>
    <t>2520š0536</t>
  </si>
  <si>
    <t>25200536</t>
  </si>
  <si>
    <t>Pavelka Patrik</t>
  </si>
  <si>
    <t>2520š0607</t>
  </si>
  <si>
    <t>25200607</t>
  </si>
  <si>
    <t>Gális Marek</t>
  </si>
  <si>
    <t>2520š0608</t>
  </si>
  <si>
    <t>25200608</t>
  </si>
  <si>
    <t>2520š0531</t>
  </si>
  <si>
    <t>K12-0230682,690</t>
  </si>
  <si>
    <t>25599542</t>
  </si>
  <si>
    <t>PROGIO  a.s.</t>
  </si>
  <si>
    <t>vyúčtovanie zálohy z 24.4.2025 (100,- Labáthová)- večera pre 2 osoby -rozhodca +tréner počas Open National Championship of ČR Youth,Sen. and Masters 25.-27.4.2025 Brno  /18,80 eur/</t>
  </si>
  <si>
    <t>záloha na  Open National Championship of ČR Youth,Sen. and Masters  Brno/ČR v termíne 25.-27.4.2025</t>
  </si>
  <si>
    <t>2520š0567</t>
  </si>
  <si>
    <t>2002/3/250509/49</t>
  </si>
  <si>
    <t>09056696</t>
  </si>
  <si>
    <t>ReindeerOIL s.r.o.</t>
  </si>
  <si>
    <t>2520š0630</t>
  </si>
  <si>
    <t>10895,10898</t>
  </si>
  <si>
    <t>2520š0631</t>
  </si>
  <si>
    <t>42559</t>
  </si>
  <si>
    <t>Burger King Larnaka Airport</t>
  </si>
  <si>
    <t>Flghafen Wien Parken K3</t>
  </si>
  <si>
    <t>2520š0632</t>
  </si>
  <si>
    <t>BUD-CB-5045762</t>
  </si>
  <si>
    <t>2520š0633</t>
  </si>
  <si>
    <t>103091,103096, 103092,</t>
  </si>
  <si>
    <t>bud:parking, Budapest Airport</t>
  </si>
  <si>
    <t>VRISSAKI-PLAZA HOTELS</t>
  </si>
  <si>
    <t>2520š0634</t>
  </si>
  <si>
    <t>564141, 563981</t>
  </si>
  <si>
    <t>BEST BUY S/M DEM LAGIOU</t>
  </si>
  <si>
    <t>vyúčtovanie zálohy z 30.4.2025 (1000 Vachan)-strava pre 8 osôb-6 športovcov+2 real.tím počas EP Protaras 1-4.5.2025 Cyprus /118,15 eur/</t>
  </si>
  <si>
    <t>vyúčtovanie zálohy z 30.4.2025 (1000 Vachan)-parkovné na letisku  počas EP Protaras 1-4.5.2025 Cyprus  /5,90 eur/</t>
  </si>
  <si>
    <t>vyúčtovanie zálohy z 30.4.2025 (1000 Vachan)-parkovné na letisku  počas EP Protaras 1-4.5.2025 Cyprus /26,14 eur/</t>
  </si>
  <si>
    <t>vyúčtovanie zálohy z 30.4.2025 (1000 Vachan)-strava a pitný režim  počas EP Protaras 1-4.5.2025 Cyprus /73,29 eur/</t>
  </si>
  <si>
    <t>vyúčtovanie zálohy z 30.4.2025 (1000 Vachan)-pitný režim  počas EP Protaras 1-4.5.2025 Cyprus  /12,- eur/</t>
  </si>
  <si>
    <t>záloha na podujatie EP Protaras 1-4.5.2025 Cyprus - strava, parkovné, pitný režim...</t>
  </si>
  <si>
    <t xml:space="preserve">Pracovná cesta
názov podujatia: Prípravný pretek reprezentácie SR  RDS Swimm Open                                     Miesto konania: Stockholm, Švédsko                                        termín podujatia:11.04.-16.04.2025           Spôsob prepravy:                                     Počet všetkých osôb na pracovnej ceste: 11                                                          z toho:
- športovci: 8 
- realizačný tím: 3                                                                     </t>
  </si>
  <si>
    <t>2520š0628</t>
  </si>
  <si>
    <t>100012</t>
  </si>
  <si>
    <t>2520š0629</t>
  </si>
  <si>
    <t>57480</t>
  </si>
  <si>
    <t>HMSHost Arlanda Airport</t>
  </si>
  <si>
    <t>Jamies Deli Airport Wien</t>
  </si>
  <si>
    <t>záloha z 10.4.2025 (800 Trešl) na stravu na letisku pre 11 osôb-8 športovvcov+3 real.tím zpodujatia SWIM OPEN Stockholm 11.-16.4.2025,Stokholm/SWE</t>
  </si>
  <si>
    <t>Tomáš Trešl</t>
  </si>
  <si>
    <t>vyúčtovanie zálohy z 10.4.2025 (800 Trešl)-strava na letisku pre 11 osôb-8 športovvcov+3 real.tím zpodujatia SWIM OPEN Stockholm 11.-16.4.2025,Stokholm/SWE /186,21 eur/</t>
  </si>
  <si>
    <t>vyúčtovanie zálohy z 10.4.2025 (800 Trešl)-strava na letisku pre 11 osôb-8 športovvcov+3 real.tím na podujatie SWIM OPEN Stockholm 11.-16.4.2025,Stokholm/SWE /152,10 eur/</t>
  </si>
  <si>
    <t>2520š0635</t>
  </si>
  <si>
    <t>009757</t>
  </si>
  <si>
    <t>2520š0636</t>
  </si>
  <si>
    <t>12077-256,597,13547,15204,14388</t>
  </si>
  <si>
    <t>Frankfurt La Riera</t>
  </si>
  <si>
    <t>Caprabo s.a.</t>
  </si>
  <si>
    <t>2520š0637</t>
  </si>
  <si>
    <t>HK2552029421,JG2752036579-11074</t>
  </si>
  <si>
    <t>Airport taxi transfers</t>
  </si>
  <si>
    <t>25š030</t>
  </si>
  <si>
    <t>97/2025</t>
  </si>
  <si>
    <t>záloha na ubytovanie pre 17 osôb-14 športovcov+3 rea.l. tím počas ME U18 ženy 30.8.-8.9.2025 v Gzira, Malta</t>
  </si>
  <si>
    <t>Aquatic Sports Association of Malta</t>
  </si>
  <si>
    <t xml:space="preserve">Pracovná cesta
názov podujatia: ME U18 ženy                                 Miesto konania: Gzira, Malta                                                     termín podujatia: 30.08.-08.09.2025                                    Spôsob prepravy: letecky                                    Počet všetkých osôb na pracovnej ceste: 17                                                         z toho:
- športovci: 14 
- realizačný tím: 3                                                                   </t>
  </si>
  <si>
    <t xml:space="preserve">Pracovná cesta
názov podujatia: ME U18 muži                                Miesto konania: Rio Maior, Portugalsko                                                     termín podujatia: 17.08.-25.08.2025                                   Spôsob prepravy: letecky                                    Počet všetkých osôb na pracovnej ceste: 17                                                         z toho:
- športovci: 14 
- realizačný tím: 3                                                                   </t>
  </si>
  <si>
    <t>25š031</t>
  </si>
  <si>
    <t>2025U18</t>
  </si>
  <si>
    <t>záloha n a ubytovanie pre 17 osôb-14 športovcov+3 real.tím počas ME U18 muži 17-25.8.2025 v Rio Maior, Portugalsko</t>
  </si>
  <si>
    <t>25š032</t>
  </si>
  <si>
    <t>záloha n a ubytovanie pre 1osobu- rozhodca počas ME U18 muži 17-25.8.2025 v Rio Maior, Portugalsko</t>
  </si>
  <si>
    <t>25š033</t>
  </si>
  <si>
    <t>197-42-25</t>
  </si>
  <si>
    <t>Autotrans d.d.</t>
  </si>
  <si>
    <t>25š034</t>
  </si>
  <si>
    <t>06/05/2025</t>
  </si>
  <si>
    <t>CROL CENTRE CALELLA- Hotel Bernat II</t>
  </si>
  <si>
    <t xml:space="preserve">Pracovná cesta
názov podujatia: Medzinárodné plavecké preteky V4–Olympic Hopes                                  Miesto konania: Praha, Česká republika                                                      termín podujatia: 09.05.-11.05.2025                                    Spôsob prepravy:                                     Počet všetkých osôb na pracovnej ceste: 25                                                         z toho:
- športovci: 20 
- realizačný tím: 5                                                                   </t>
  </si>
  <si>
    <t>25š035</t>
  </si>
  <si>
    <t>05/05/25-1</t>
  </si>
  <si>
    <t>záloha na ubytovanie pre 1 osobu-rozhodca počas kvalifikácie ME muži 8-12.6.2025 Tbilisi, Gruzínsko</t>
  </si>
  <si>
    <t>GEORGIAN AQUATIC SPORTS NATIONAL FEDERATION</t>
  </si>
  <si>
    <t xml:space="preserve">poplatok banke za odoslanú platbu k zálohovej faktúre č. 25č035 </t>
  </si>
  <si>
    <t>25š036</t>
  </si>
  <si>
    <t>12/25</t>
  </si>
  <si>
    <t>záloha na pobytové náklady pre 1 osobu-rozhodc počas Kvalifikácia ME ženy 6-8.6.2025 Novi Sad, Srbsko</t>
  </si>
  <si>
    <t>100353015</t>
  </si>
  <si>
    <t>SERBIAN WATER POLO FEDERATION</t>
  </si>
  <si>
    <t>záloha na letenky pre 16 osôb-13 športovcov+2 real.tím +1 rozhodca na podujatie ME U16 ženy 27.6.-3.7.2025 Istambul, Turecko</t>
  </si>
  <si>
    <t>25š037</t>
  </si>
  <si>
    <t>29250061</t>
  </si>
  <si>
    <t xml:space="preserve">Pracovná cesta
názov podujatia: ME U16 ženy                                Miesto konania: Istanbul, Turecko                                                    termín podujatia: 27.06.-03.07.2025                                Spôsob prepravy:                                     Počet všetkých osôb na pracovnej ceste: 16                                                         z toho:
- športovci: 13 
- realizačný tím: 2                                              - rozhodca: 1                                                                </t>
  </si>
  <si>
    <t>25š038</t>
  </si>
  <si>
    <t>záloha na ubytovanie pre 1 osobu-rozhodca počas ME U16 ženy 27.6.-3.7.2025 v Istanbule / Turecko</t>
  </si>
  <si>
    <t>25š039</t>
  </si>
  <si>
    <t>25š040</t>
  </si>
  <si>
    <t>00003</t>
  </si>
  <si>
    <t>Vaterpolo klub LJUBLJANA SLOVAN</t>
  </si>
  <si>
    <t>záloha na ubytovanie pre 16 osôb-14 športovcov+ 2 real.tím  počas ME U16 ženy 27.6.-3.7.2025 v Istanbule / Turecko</t>
  </si>
  <si>
    <t xml:space="preserve">Pracovná cesta
názov podujatia: ME U16 muži                                Miesto konania: Ljubljana, Slovinsko                                                   termín podujatia: 06.07.-14.07.2025                                Spôsob prepravy:                                     Počet všetkých osôb na pracovnej ceste: 16                                                         z toho:
- športovci: 14 
- realizačný tím: 2                                                                                                           </t>
  </si>
  <si>
    <t>záloha na pobytové náklady pre 16 osôb-14 športovcov+ 2 real.tím počas ME U16 muži 6-14.7.2025 Ljubljana, Slovinsko - 1.časť</t>
  </si>
  <si>
    <t>25š041</t>
  </si>
  <si>
    <t>13052025</t>
  </si>
  <si>
    <t>záloha na pobytové náklady vrátane stravy počas sústredenia Gloria Sports Arena 1-11.6.2025 Antalya, Turecko</t>
  </si>
  <si>
    <t>Ozaltin Otel Isletmeleri A.S.</t>
  </si>
  <si>
    <t>25š042</t>
  </si>
  <si>
    <t>902025250</t>
  </si>
  <si>
    <t>záloha na ubytovanie vrátane stravy, prenájom plaveckých dráh, prenájom miestnosti počas podujatia Veľká cena Slovenska 23-25.5.2025 Šamorín</t>
  </si>
  <si>
    <t>25š043</t>
  </si>
  <si>
    <t>13/05/2025</t>
  </si>
  <si>
    <t>HELLENIC AQUATICS FEDERATION</t>
  </si>
  <si>
    <t xml:space="preserve">Pracovná cesta
názov podujatia: ME juniorov v SP                            Miesto konania: Atény, Grécko                          termín podujatia: 25.06.-29.06.2025                                    Spôsob prepravy: letecky                                    Počet všetkých osôb na pracovnej ceste: 12                                                         z toho:
- športovci: 10 
- realizačný tím: 2                                                                    </t>
  </si>
  <si>
    <t>poplatok banke za odoslanú platbu k zálohovej faktúre č. 25š036</t>
  </si>
  <si>
    <t>poplatok banke za odoslanú platbu k zálohovej faktúre č. 25š038</t>
  </si>
  <si>
    <t>poplatok banke za odoslanú platbu k zálohovej faktúre č. 25š039</t>
  </si>
  <si>
    <t>vrátenie zostatku zálohy z 10.4.2025 (800 Trešl) na stravu na letisku pre 11 osôb-8 športovvcov+3 real.tím zpodujatia SWIM OPEN Stockholm 11.-16.4.2025,Stokholm/SWE</t>
  </si>
  <si>
    <t>poplatok za odoslanú platbu k zálohovej faktúre č. 25š041</t>
  </si>
  <si>
    <t>vrátenie zostatku zálohy na  Open National Championship of ČR Youth,Sen. and Masters  Brno/ČR v termíne 25.-27.4.2025</t>
  </si>
  <si>
    <t>záloha zo 6.5.2025 (1000 € Prochazka) na obed pre 25 osôb-20 športovcov+5 real.tím počas Medzinárodné plav. preteky V4–Olympic Hopes 9–11.5.2025 Praha</t>
  </si>
  <si>
    <t>vrátenie zostatku zálohy na podujatie EP Protaras 1-4.5.2025 Cyprus - strava, parkovné, pitný režim...</t>
  </si>
  <si>
    <t xml:space="preserve">Pracovná cesta
názov podujatia: EP Protaras                                  Miesto konania: Protaras,Cyprus                             termín podujatia: 01.05.-04.05.2025                                    Spôsob prepravy:                                     Počet všetkých osôb na pracovnej ceste: 10                                                          z toho:
- športovci: 7 
- realizačný tím: 3                                                                     </t>
  </si>
  <si>
    <t>záloha na ME Stari Grad/CRO v termíne 27.-31.5.2025</t>
  </si>
  <si>
    <t>záloha na ME Funchal/POR v termíne 30.5.-6.6.2025</t>
  </si>
  <si>
    <t>Monika Thuringerová</t>
  </si>
  <si>
    <t>poplatok za vedenie účtu za máj</t>
  </si>
  <si>
    <t>25FA40406</t>
  </si>
  <si>
    <t>VIGSK-2025-2684</t>
  </si>
  <si>
    <t>27116861-2-13</t>
  </si>
  <si>
    <t>AutoVignet Kft.</t>
  </si>
  <si>
    <t>25FA40407</t>
  </si>
  <si>
    <t>400040472934</t>
  </si>
  <si>
    <t>Autobahnen-und Schnellstrassen-Fnanzierungs-AG</t>
  </si>
  <si>
    <t>vyúčtovanie zálohy z 30.4.2025 (1000 Vachan)-dialničná známka  Maďarsko počac cesty na EP Protaras 1-4.5.2025 Cyprus 24,55 eur/</t>
  </si>
  <si>
    <t>vyúčtovanie zálohy z 30.4.2025 (1000 Vachan)-dialničná známka  Rakúsko počac cesty na EP Protaras 1-4.5.2025 Cyprus /9,30 eur/</t>
  </si>
  <si>
    <t>25FA40294</t>
  </si>
  <si>
    <t>25/05/0067</t>
  </si>
  <si>
    <t xml:space="preserve">Materiálne zabezpečenie reprezentácie -plavecké čiapky 60 ks </t>
  </si>
  <si>
    <t>25FA40297</t>
  </si>
  <si>
    <t>0001FV000486/25</t>
  </si>
  <si>
    <t xml:space="preserve"> poháre so štítkamy a gravírovaním 33 ks, štítky na medaile s gravírovaním 594 ks na domáce súťaže VP</t>
  </si>
  <si>
    <t>35774282</t>
  </si>
  <si>
    <t>Victory sport, spol. s.r.o.</t>
  </si>
  <si>
    <t>25FA40299</t>
  </si>
  <si>
    <t>20250404</t>
  </si>
  <si>
    <t>tanečná príprava reprezentačného družstva SP za mesiac 2025/04</t>
  </si>
  <si>
    <t>25FA40307</t>
  </si>
  <si>
    <t>5838207330</t>
  </si>
  <si>
    <t>Pevná linka, mobilné čísla /11ks/mobilný internet 11ks za obdobie 24.04.-23.05.2025</t>
  </si>
  <si>
    <t>25FA40312</t>
  </si>
  <si>
    <t>25040005</t>
  </si>
  <si>
    <t>25FA40321</t>
  </si>
  <si>
    <t>25050006</t>
  </si>
  <si>
    <t>trénerská činnosť SP za 2025/04</t>
  </si>
  <si>
    <t>25FA40315</t>
  </si>
  <si>
    <t>20250013</t>
  </si>
  <si>
    <t>vedenie reprezentácie DP spojené s administratívou v zmysle Zmluvy č. 001/2025 za 2025/04</t>
  </si>
  <si>
    <t>25FA40316</t>
  </si>
  <si>
    <t>FA220250401</t>
  </si>
  <si>
    <t>25FA40317</t>
  </si>
  <si>
    <t>20250006</t>
  </si>
  <si>
    <t>administratívne služby asistenta vodného póla ženy za 2025/04</t>
  </si>
  <si>
    <t>25FA40318</t>
  </si>
  <si>
    <t>administratívne služby manažéra reprezentácií vodného póla za 2025/04</t>
  </si>
  <si>
    <t>56769148</t>
  </si>
  <si>
    <t>Gogola Miro s. r. o.</t>
  </si>
  <si>
    <t>25FA40319</t>
  </si>
  <si>
    <t>služby športového odborníka -trénerské služby počas MT U18 muži 3-6.4.2025 Nováky, Přerov, U16 16-19.4.2025 Nováky, školenie trénerov 26-27.4.2025 Nováky</t>
  </si>
  <si>
    <t>25FA40320</t>
  </si>
  <si>
    <t>19299/2025</t>
  </si>
  <si>
    <t>25FA40336</t>
  </si>
  <si>
    <t>FA20250009</t>
  </si>
  <si>
    <t>príprava grafiky pre výrobu medailí a štítkov na domáce súťaže vo VP</t>
  </si>
  <si>
    <t>25FA40337</t>
  </si>
  <si>
    <t>FA20250006</t>
  </si>
  <si>
    <t>diplomy SPF 1000 ks-MSR Juniorov a Mladších žiakov &amp; Synchro Stars 3.-4.5.2025 Bratislava</t>
  </si>
  <si>
    <t>25FA40338</t>
  </si>
  <si>
    <t>FA20250008</t>
  </si>
  <si>
    <t>nálepky na medaile 480 ks-MSR Juniorov a Mladších žiakov &amp; Synchro Stars 3.-4.5.2025 Bratislava</t>
  </si>
  <si>
    <t>25FA40339</t>
  </si>
  <si>
    <t>FA20250007</t>
  </si>
  <si>
    <t>nálepky na medaile 120 ks-MSR Juniorov a Mladších žiakov &amp; Synchro Stars 3.-4.5.2025 Bratislava</t>
  </si>
  <si>
    <t>25FA40341</t>
  </si>
  <si>
    <t>Technické zabezpečenie podujatia MSR Juniorov a Mladších žiakov &amp; Synchro Stars 3.-4.5.2025 Bratislava</t>
  </si>
  <si>
    <t>52383962</t>
  </si>
  <si>
    <t>ZVUČKO, k. s.</t>
  </si>
  <si>
    <t>25FA40346</t>
  </si>
  <si>
    <t>1120500295</t>
  </si>
  <si>
    <t>správa webu is.vodnepolo.com za mesiac 2025/04</t>
  </si>
  <si>
    <t>25FA40349</t>
  </si>
  <si>
    <t>20250014</t>
  </si>
  <si>
    <t>trénerské služby počas EP Protaras 1-4.5.2025 Cyprus</t>
  </si>
  <si>
    <t>25FA40351</t>
  </si>
  <si>
    <t>ksis registrácia na podujatie MSR Juniorov a Mladších žiakov &amp; Synchro Stars 3.-4.5.2025 Bratislava</t>
  </si>
  <si>
    <t>25FA40360</t>
  </si>
  <si>
    <t>082025</t>
  </si>
  <si>
    <t>trénerské služby počas Medzinárodné plav. preteky V4–Olympic Hopes 9–11.5.2025 Praha</t>
  </si>
  <si>
    <t>25FA40365</t>
  </si>
  <si>
    <t>2500244</t>
  </si>
  <si>
    <t>prenájom dráh pre družstvo SP-ranné tréningy za 04/2025</t>
  </si>
  <si>
    <t>25FA40393</t>
  </si>
  <si>
    <t>10253053</t>
  </si>
  <si>
    <t>25FA40394</t>
  </si>
  <si>
    <t>10253009</t>
  </si>
  <si>
    <t>25FA40395</t>
  </si>
  <si>
    <t>10253129</t>
  </si>
  <si>
    <t>25FA40401</t>
  </si>
  <si>
    <t>2025152</t>
  </si>
  <si>
    <t>25FA40405</t>
  </si>
  <si>
    <t>250100009</t>
  </si>
  <si>
    <t>Technicko-organizačné zabezpečenie podujatia Veľká cena Slovenska 23-25.5.2025 Šamorín</t>
  </si>
  <si>
    <t>25FA40408</t>
  </si>
  <si>
    <t>2025008</t>
  </si>
  <si>
    <t>zdravotná služba počas podujatia Veľká cena Slovenska 23-25.5.2025 Šamorín</t>
  </si>
  <si>
    <t>25FA40409</t>
  </si>
  <si>
    <t>2025019</t>
  </si>
  <si>
    <t>ozvučenie počas podujatia Veľká cena Slovenska 23-25.5.2025 Šamorín</t>
  </si>
  <si>
    <t>25FA40414</t>
  </si>
  <si>
    <t>FA20250012</t>
  </si>
  <si>
    <t>príprava grafiky, tlač a vyhotovenie 11 ks tabuliek-finančné odmeny a grafická príprava štítkov na poháre pre víťazov</t>
  </si>
  <si>
    <t>25FA40420</t>
  </si>
  <si>
    <t>20250017</t>
  </si>
  <si>
    <t>trénerské služby počas  Medzinárodné plav. preteky V4–Olympic Hopes 9–11.5.2025 Praha</t>
  </si>
  <si>
    <t>25FA40421</t>
  </si>
  <si>
    <t>7/2025</t>
  </si>
  <si>
    <t>47896612</t>
  </si>
  <si>
    <t>Peter Macho</t>
  </si>
  <si>
    <t>25FA40403</t>
  </si>
  <si>
    <t>202504968</t>
  </si>
  <si>
    <t>ubytovanie  pre 1 osobu -športovec počas Multistr. st. juniorov 11-14.4.2025 Limassol/CYP</t>
  </si>
  <si>
    <t>Arion Arporthotel GmbH</t>
  </si>
  <si>
    <t>25FA40390</t>
  </si>
  <si>
    <t>2025149</t>
  </si>
  <si>
    <t>preprava 29 osôb-24 športovcov+5 real.tím na podujatie Medzinárodné plav. preteky V4–Olympic Hopes 9–11.5.2025 Praha</t>
  </si>
  <si>
    <t>25FA40379</t>
  </si>
  <si>
    <t>16250040</t>
  </si>
  <si>
    <t>plagát na podujatie Kvalifikácia ME ženy seniorky 6-8.6.2025 Nováky</t>
  </si>
  <si>
    <t>36596621</t>
  </si>
  <si>
    <t xml:space="preserve">SEDEM-reklamná agentúra s.r.o. </t>
  </si>
  <si>
    <t>25FA40375</t>
  </si>
  <si>
    <t>20250507</t>
  </si>
  <si>
    <t>zdravotnícka služba počas MSR Juniorov a Mladších žiakov &amp; Synchro Stars 3.-4.5.2025 Bratislava</t>
  </si>
  <si>
    <t>52389413</t>
  </si>
  <si>
    <t>Event Medical Solutions, s. r. o.</t>
  </si>
  <si>
    <t>25FA40362</t>
  </si>
  <si>
    <t>00404</t>
  </si>
  <si>
    <t>ubytovanie pre 1 osobu- rozhodca počas ME U16 muži 6-14.7.2025  Ljubjana, Slovinsko</t>
  </si>
  <si>
    <t>25FA40344</t>
  </si>
  <si>
    <t>10252910</t>
  </si>
  <si>
    <t>letenka pre 1osobu- rozhodca na Kvalifikáciu ME muži 8-12.6.2025 Tbilisi, Gruzínsko</t>
  </si>
  <si>
    <t>25FA40343</t>
  </si>
  <si>
    <t>10252942</t>
  </si>
  <si>
    <t>letenky pre 18 osôb-14 športovcov+3 real.tím +1 rozhodca na podujatie ME U18 ženy 31.8.-7.9.2025 Malta</t>
  </si>
  <si>
    <t>25FA40342</t>
  </si>
  <si>
    <t>10252943</t>
  </si>
  <si>
    <t>letenky pre 18 osôb-14 športovcov+3 real.tím +1 rozhodca na podujatie ME U18 muži 18-24.8.2025 Rio Maior, Portugalsko</t>
  </si>
  <si>
    <t>25FA40332</t>
  </si>
  <si>
    <t>INV-202505001</t>
  </si>
  <si>
    <t>VERSO International School</t>
  </si>
  <si>
    <t>25FA40331</t>
  </si>
  <si>
    <t>10252768</t>
  </si>
  <si>
    <t>letenka pre 1 osobu- rozhodca na podujatie Kvalifikácia ME ženy 6-8.6.2025 Novi Sad, Srbsko</t>
  </si>
  <si>
    <t>25FA40327</t>
  </si>
  <si>
    <t>2025-03</t>
  </si>
  <si>
    <t>masérské služby počas EP Protaras 1-4.5.2025 Cyprus</t>
  </si>
  <si>
    <t>25FA40322</t>
  </si>
  <si>
    <t>0102/0345/25</t>
  </si>
  <si>
    <t>prenájom plavárne +telocvične počas MSR Juniorov a Mladších žiakov &amp; Synchro Stars 3.-4.5.2025 Bratislava</t>
  </si>
  <si>
    <t>00397687</t>
  </si>
  <si>
    <t>Slovenská technická univerzita v Bratislave</t>
  </si>
  <si>
    <t>25FA40306</t>
  </si>
  <si>
    <t>20250726</t>
  </si>
  <si>
    <t>odznaky s potlačou 480 ks- vecné ceny počas podujatia MSR Juniorov a Mladších žiakov &amp; Synchro Stars 3.-4.5.2025 Bratislava</t>
  </si>
  <si>
    <t>35714131</t>
  </si>
  <si>
    <t>NEUMAHR TLAČIAREŇ, s r.o.</t>
  </si>
  <si>
    <t>25FA40305</t>
  </si>
  <si>
    <t>62500624</t>
  </si>
  <si>
    <t>ubytovanie pre 7 osôb-4 športovkyne+3 real.tím počas Open National Championship of ČR Youth,Sen. and Masters 25.-27.4.2025 Brno</t>
  </si>
  <si>
    <t>poplatok banke za odoslanú platbu k faktúre č. 25FA40305</t>
  </si>
  <si>
    <t>25FA40304</t>
  </si>
  <si>
    <t>2025505102</t>
  </si>
  <si>
    <t>preprava 11 osôb-8 športovcov+3 real.tím na letisko počas prípravného preteku 11-16.4.2025 Stockholm</t>
  </si>
  <si>
    <t>25FA40298</t>
  </si>
  <si>
    <t>0001FV000504/25</t>
  </si>
  <si>
    <t>25FA40295</t>
  </si>
  <si>
    <t>činnosť športového odborníka -trénerské služby VP počas VT ženy 11-13.4.2025 Nováky</t>
  </si>
  <si>
    <t>25FA40296</t>
  </si>
  <si>
    <t>07/2025</t>
  </si>
  <si>
    <t>činnosť športového odborníka -trénerské služby počas VT ženy 11-13.4.2025 Nováky</t>
  </si>
  <si>
    <t>25FA40300</t>
  </si>
  <si>
    <t>250071</t>
  </si>
  <si>
    <t>pobytové náklady pre 2 osoby-rozhodcovia počas Extraliga muži 24-25.4.2025 Košice</t>
  </si>
  <si>
    <t>25FA40309</t>
  </si>
  <si>
    <t>24250320</t>
  </si>
  <si>
    <t>ubytovanie pre 1 osobu-rozhodca počas Extraliga muži 26-27.4.2025 Bratislava</t>
  </si>
  <si>
    <t>ubytovanie 2 osoby-rozhodcovia počas NL st. kadetky 2-4.5.2025 Žilina</t>
  </si>
  <si>
    <t>36377619</t>
  </si>
  <si>
    <t>GRAND, s.r.o.</t>
  </si>
  <si>
    <t>25FA40330</t>
  </si>
  <si>
    <t>FV KS25000690</t>
  </si>
  <si>
    <t>preprava medailí s nálepkami, cielové lístky na podujatie Jarné M-SSO BAJS 2.kolo 10.5.2025 Banská Bystrica</t>
  </si>
  <si>
    <t>25FA40329</t>
  </si>
  <si>
    <t>2025014</t>
  </si>
  <si>
    <t>výroba nálepiek na medaile -Veľká cena Slovenska 23-25.5.2025 Šamorín, Majstrovstvá SR open a juniorov 13-15.6.2025 Bratislava, Majstrovstvá SR ml. žiakov 6-8.6.2025 Štúrovo,  Slovenský pohár plav. nádejí 1.k. 31.5.2025 Dolný Kubín, Majstro</t>
  </si>
  <si>
    <t>25FA40334</t>
  </si>
  <si>
    <t>25003</t>
  </si>
  <si>
    <t>36075124</t>
  </si>
  <si>
    <t>SPORT CLUB Senec</t>
  </si>
  <si>
    <t>25FA40333</t>
  </si>
  <si>
    <t>25002</t>
  </si>
  <si>
    <t>25FA40347</t>
  </si>
  <si>
    <t xml:space="preserve">činnosť športového odborníka -trénerské služby VP počas VT+MT U18 muži 3-6.4.2025 Nováky, Přerov, </t>
  </si>
  <si>
    <t>25FA40364</t>
  </si>
  <si>
    <t>24250374</t>
  </si>
  <si>
    <t>ubytovanie pre 1 osobu-rozhodca počas II. NL ml. žiaci 10-11.5.2025 Bratislava</t>
  </si>
  <si>
    <t>25FA40374</t>
  </si>
  <si>
    <t>02052025</t>
  </si>
  <si>
    <t>činnosť športového odborníka -trénerské služby počas MT U16 muži 16-19.4.2025 Nováky</t>
  </si>
  <si>
    <t>43356273</t>
  </si>
  <si>
    <t>Pavol Kertész</t>
  </si>
  <si>
    <t>25FA40378</t>
  </si>
  <si>
    <t>20250915</t>
  </si>
  <si>
    <t>prenájom bazéna počas Jarné M-SSO BAJS 2.kolo 10.5.2025 Banská Bystrica</t>
  </si>
  <si>
    <t>36039225</t>
  </si>
  <si>
    <t>MBB a.s.</t>
  </si>
  <si>
    <t>25FA40381</t>
  </si>
  <si>
    <t>20250100</t>
  </si>
  <si>
    <t>25FA40391</t>
  </si>
  <si>
    <t>25VF002</t>
  </si>
  <si>
    <t>Finančný príspevok na usporiadaniea organizáčné zabezpečenie podujatia  MSR Juniorov a Mladších žiakov &amp; Synchro Stars 3.-4.5.2025 Bratislava,  na základe zmluvy č. 01/2025</t>
  </si>
  <si>
    <t>30851319</t>
  </si>
  <si>
    <t>SYNCHRO Žralok Bratislava,o.z.</t>
  </si>
  <si>
    <t>25DPH021</t>
  </si>
  <si>
    <t>DPH k faktúre č. 25FA40346 - správa webu is.vodnepolo.com za mesiac 2025/04</t>
  </si>
  <si>
    <t>25FA40383</t>
  </si>
  <si>
    <t>2510432</t>
  </si>
  <si>
    <t>prenájom plaveckých dráh počas Jarné M-BAO BAJS 1.kolo 5.4.2025 Bratislava, Jarné M-BAO BAJS 2.kolo 6.4.2025 Bratislava</t>
  </si>
  <si>
    <t>25FA40384</t>
  </si>
  <si>
    <t>FA 2550517</t>
  </si>
  <si>
    <t>ubytovanie pre 1 osobu- rozhodca počas NL žiačky  17-18.5.2025 Piešťany</t>
  </si>
  <si>
    <t>36525561</t>
  </si>
  <si>
    <t>AMO-PLUS, s.r.o.</t>
  </si>
  <si>
    <t>25FA40385</t>
  </si>
  <si>
    <t>FA 2550516</t>
  </si>
  <si>
    <t>ubytovanie pre 1 osobu- rozhodca počas NL ml.kadetky 4t. 10-11.5.2025 Piešťany</t>
  </si>
  <si>
    <t>25FA40412</t>
  </si>
  <si>
    <t>20250162</t>
  </si>
  <si>
    <t>preprava 8 osôb-6 športovcov + 2 real. tím počas MT muži WPT Series 15-18.5.2025 Elektrenai (LTU)</t>
  </si>
  <si>
    <t xml:space="preserve">Pracovná cesta
názov podujatia: MT muži WPT Series                                              Miesto konania: Elektrenai (LTU)                      termín podujatia: 15.05.-18.05.2025      Spôsob prepravy:                                         Počet všetkých osôb na pracovnej ceste: 8                                                            z toho:
- športovci: 6
- realizačný tím: 2                                                                     </t>
  </si>
  <si>
    <t>25FA40413</t>
  </si>
  <si>
    <t>37500028</t>
  </si>
  <si>
    <t>ubytovanie pre 2 osoby-rozhodcovia počas NL st. žiaci 5 t. 17-18.5.2025 Šamorín</t>
  </si>
  <si>
    <t>31441581</t>
  </si>
  <si>
    <t>DUKACSO TRADE, spol. s r.o.</t>
  </si>
  <si>
    <t>25FA40415</t>
  </si>
  <si>
    <t>2025300315</t>
  </si>
  <si>
    <t>prenájom bazéna počas podujatia Jarné M-VSO "BAJS"-1.kolo 4.5.2024 Poprad</t>
  </si>
  <si>
    <t>25FA40416</t>
  </si>
  <si>
    <t>20250179</t>
  </si>
  <si>
    <t>pobytové náklady vrátane stravy pre 16 osôb-14 športovcov+2 real.tím +prenájom bazéna počas MT+VT ženy 22-28.5.2025 Nováky</t>
  </si>
  <si>
    <t xml:space="preserve">Pracovná cesta
názov podujatia: VT+MT U18 muži                           Miesto konania: Pŕerov, Česká republika                       termín podujatia: 03.04.-06.04.2025                      Počet všetkých osôb na pracovnej ceste:  16    z toho:
- športovci:  14
- realizačný tím:  2                                                                   </t>
  </si>
  <si>
    <t>25FA40417</t>
  </si>
  <si>
    <t>24250405</t>
  </si>
  <si>
    <t>ubytovanie pre 1 osobu-rozhodca počas II. NL ml. kadeti 24-25.5.2025 Bratislava</t>
  </si>
  <si>
    <t>25FA40418</t>
  </si>
  <si>
    <t>FA 2550529</t>
  </si>
  <si>
    <t>ubytovanie pre 1 osobu- rozhodca počas NL ml. kadetky 5.t. 24-25.5.2025 Piešťany</t>
  </si>
  <si>
    <t>25FA40419</t>
  </si>
  <si>
    <t>2025005</t>
  </si>
  <si>
    <t>prenájom vozidla KE102OR -preprava družstva VP 6 športovcov+2 real.tím na a z podujatia MT muži WPT Series 15-18.5.2025 Elektrenai (LTU)</t>
  </si>
  <si>
    <t>25FA40301</t>
  </si>
  <si>
    <t>250100019</t>
  </si>
  <si>
    <t>25FA40302</t>
  </si>
  <si>
    <t>250100020</t>
  </si>
  <si>
    <t>25FA40303</t>
  </si>
  <si>
    <t>250100017</t>
  </si>
  <si>
    <t>25FA40352</t>
  </si>
  <si>
    <t>25OF00027</t>
  </si>
  <si>
    <t>36071404</t>
  </si>
  <si>
    <t>J&amp;T Sport Team</t>
  </si>
  <si>
    <t>25FA40353</t>
  </si>
  <si>
    <t>25OF00026</t>
  </si>
  <si>
    <t>25FA40354</t>
  </si>
  <si>
    <t>20250030</t>
  </si>
  <si>
    <t>42333326</t>
  </si>
  <si>
    <t>AQUATICS  Nitra</t>
  </si>
  <si>
    <t>25FA40355</t>
  </si>
  <si>
    <t>12/2025</t>
  </si>
  <si>
    <t>25FA40356</t>
  </si>
  <si>
    <t>42152160</t>
  </si>
  <si>
    <t xml:space="preserve">Považskobystrický plavecký oddiel </t>
  </si>
  <si>
    <t>25FA40357</t>
  </si>
  <si>
    <t>20258803</t>
  </si>
  <si>
    <t>42135460</t>
  </si>
  <si>
    <t>Plavecký klub ORCA SPORT</t>
  </si>
  <si>
    <t>25FA40358</t>
  </si>
  <si>
    <t>44025007</t>
  </si>
  <si>
    <t>31266665</t>
  </si>
  <si>
    <t>Plavecký klub ORCA Bratislava</t>
  </si>
  <si>
    <t>25FA40359</t>
  </si>
  <si>
    <t>44025004</t>
  </si>
  <si>
    <t>25FA40361</t>
  </si>
  <si>
    <t>20250062</t>
  </si>
  <si>
    <t>51823501</t>
  </si>
  <si>
    <t>Plavecký klub Tenax Žilina, o.z.</t>
  </si>
  <si>
    <t>25FA40389</t>
  </si>
  <si>
    <t>2025051201</t>
  </si>
  <si>
    <t>Športový klub polície Modrí Draci Košice</t>
  </si>
  <si>
    <t>42103100</t>
  </si>
  <si>
    <t>25FA40397</t>
  </si>
  <si>
    <t>25VF00001</t>
  </si>
  <si>
    <t>52704734</t>
  </si>
  <si>
    <t>Mestský plavecký klub Tvrdošín</t>
  </si>
  <si>
    <t>25FA40398</t>
  </si>
  <si>
    <t>25004</t>
  </si>
  <si>
    <t>25FA40399</t>
  </si>
  <si>
    <t>250001</t>
  </si>
  <si>
    <t>00589381</t>
  </si>
  <si>
    <t>Klub vodného póla Komárno</t>
  </si>
  <si>
    <t>25FA40400</t>
  </si>
  <si>
    <t>1/5/2025</t>
  </si>
  <si>
    <t>31754325</t>
  </si>
  <si>
    <t>SLÁVIA VODNÉ PÓLO MENEŽMENT</t>
  </si>
  <si>
    <t>25FA40367</t>
  </si>
  <si>
    <t>002/2025</t>
  </si>
  <si>
    <t>53280458</t>
  </si>
  <si>
    <t>Sport club DS</t>
  </si>
  <si>
    <t>25FA40368</t>
  </si>
  <si>
    <t>202501</t>
  </si>
  <si>
    <t>31917321</t>
  </si>
  <si>
    <t>Plavecký oddiel Univerzity Mateja Bela</t>
  </si>
  <si>
    <t>25FA40369</t>
  </si>
  <si>
    <t>52790436</t>
  </si>
  <si>
    <t>Plavecký oddiel MŠK Kežmarok LITTLE SHARK o.z.</t>
  </si>
  <si>
    <t>25FA40370</t>
  </si>
  <si>
    <t>25OF00025</t>
  </si>
  <si>
    <t>d - Košťál Samuel</t>
  </si>
  <si>
    <t>25FA40371</t>
  </si>
  <si>
    <t>44025005</t>
  </si>
  <si>
    <t>25FA40372</t>
  </si>
  <si>
    <t>44025006</t>
  </si>
  <si>
    <t>25FA40373</t>
  </si>
  <si>
    <t>250100016</t>
  </si>
  <si>
    <t>2520š0535</t>
  </si>
  <si>
    <t>225001032240</t>
  </si>
  <si>
    <t>Austrian Airlines AG</t>
  </si>
  <si>
    <t>2520š0505</t>
  </si>
  <si>
    <t>ubytovanie pre 1 osobu-športovec počas SWIM OPEN Stockholm 11.-16.4.2025,Stokholm/SWE</t>
  </si>
  <si>
    <t>2520š0506</t>
  </si>
  <si>
    <t>25200506</t>
  </si>
  <si>
    <t>cestovné náhrady rozhodcu počas MT U16 CUP 17-19.4.2025 Nováky</t>
  </si>
  <si>
    <t>2520š0507</t>
  </si>
  <si>
    <t>766</t>
  </si>
  <si>
    <t>nákup papierových pohárov,  občerstveniu počas podujatia MSR Juniorov a Mladších žiakov &amp; Synchro Stars 3.-4.5.2025 Bratislava</t>
  </si>
  <si>
    <t>2520š0508</t>
  </si>
  <si>
    <t>63531</t>
  </si>
  <si>
    <t>občerstvenie počas podujatia MSR Juniorov a Mladších žiakov &amp; Synchro Stars 3.-4.5.2025 Bratislava</t>
  </si>
  <si>
    <t>2520š0509</t>
  </si>
  <si>
    <t>202505/65, 202505/41</t>
  </si>
  <si>
    <t>53182120</t>
  </si>
  <si>
    <t>Gastro Corner s.r.o.</t>
  </si>
  <si>
    <t>2520š0510</t>
  </si>
  <si>
    <t>25200510</t>
  </si>
  <si>
    <t>Činnosť člena rozhodcovského zboru počas Extraliga muži 26-27.4.2025 Bratislava a I. liga ženy 26-27.4.2025 Bratislava</t>
  </si>
  <si>
    <t>2520š0511</t>
  </si>
  <si>
    <t>25200511</t>
  </si>
  <si>
    <t>2520š0512</t>
  </si>
  <si>
    <t>25200512</t>
  </si>
  <si>
    <t xml:space="preserve">Organizácia podujatia
názov podujatia: Extraliga muži                                      Miesto konania: Bratislava, Slovensko                      termín podujatia: 26.04.-27.04.2025                                                                                                počet aktívnych účastníkov:56 športovcov a   3 členovia rozhodcovského zboru, 
počet odpracovaných hodín spolu: 15                                                                                        </t>
  </si>
  <si>
    <t>2520š0513</t>
  </si>
  <si>
    <t>25200513</t>
  </si>
  <si>
    <t>Činnosť člena rozhodcovského zboru počas NL ml. kadetky 12-1.4.2025 Bratislava a NL st. žiaci 12-13.4.2025 Bratislava</t>
  </si>
  <si>
    <t>2520š0514</t>
  </si>
  <si>
    <t>25200514</t>
  </si>
  <si>
    <t>2520š0515</t>
  </si>
  <si>
    <t>25200515</t>
  </si>
  <si>
    <t>2520š0516</t>
  </si>
  <si>
    <t>25200516</t>
  </si>
  <si>
    <t>2520š0517</t>
  </si>
  <si>
    <t>25200517</t>
  </si>
  <si>
    <t>Činnosť člena rozhodcovského zboru počas NL juniori 11-13.4.2025 Nováky</t>
  </si>
  <si>
    <t>2520š0518</t>
  </si>
  <si>
    <t>25200518</t>
  </si>
  <si>
    <t>2520š0519</t>
  </si>
  <si>
    <t>25200519</t>
  </si>
  <si>
    <t>2520š0520</t>
  </si>
  <si>
    <t>25200520</t>
  </si>
  <si>
    <t>2520š0521</t>
  </si>
  <si>
    <t>25200521</t>
  </si>
  <si>
    <t>2520š0522</t>
  </si>
  <si>
    <t>25200522</t>
  </si>
  <si>
    <t>Činnosť člena rozhodcovského zboru počas NL st. kadeti 4-5.4.2025 Prešov</t>
  </si>
  <si>
    <t>2520š0523</t>
  </si>
  <si>
    <t>25200523</t>
  </si>
  <si>
    <t xml:space="preserve">Organizácia podujatia
názov podujatia: I. NL st.kadeti                    Miesto konania: Prešov, Slovensko                                          termín podujatia:  04.04.-05.04.2025
počet aktívnych účastníkov:36 športovcov a   2 členovia rozhodcovského zboru, 
počet odpracovaných hodín spolu:15 </t>
  </si>
  <si>
    <t>2520š0534</t>
  </si>
  <si>
    <t>25200534</t>
  </si>
  <si>
    <t>cestovné náhrady-preprava 3 osoby-športovci počas  MT WPT Series muži 3-6.4.2025 Nováky</t>
  </si>
  <si>
    <t>Mrázik Martin</t>
  </si>
  <si>
    <t>2520š0483</t>
  </si>
  <si>
    <t>25200483</t>
  </si>
  <si>
    <t>2520š0484</t>
  </si>
  <si>
    <t>25200484</t>
  </si>
  <si>
    <t>Činnosť člena rozhodcovského zboru počas Jarné M-ZSO BAJS 1.kolo 12.4.2025 Topoľčany</t>
  </si>
  <si>
    <t>Brňová Katarína</t>
  </si>
  <si>
    <t>Gráčiková Katarína</t>
  </si>
  <si>
    <t>2520š0485</t>
  </si>
  <si>
    <t>25200485</t>
  </si>
  <si>
    <t>2520š0486</t>
  </si>
  <si>
    <t>25200486</t>
  </si>
  <si>
    <t>Kudličková Patrícia</t>
  </si>
  <si>
    <t>Štern Jakub</t>
  </si>
  <si>
    <t>2520š0487</t>
  </si>
  <si>
    <t>25200487</t>
  </si>
  <si>
    <t>2520š0488</t>
  </si>
  <si>
    <t>25200488</t>
  </si>
  <si>
    <t>Hazucha Lukáš</t>
  </si>
  <si>
    <t>Kormaník Branislav</t>
  </si>
  <si>
    <t>2520š0489</t>
  </si>
  <si>
    <t>25200489</t>
  </si>
  <si>
    <t>2520š0490</t>
  </si>
  <si>
    <t>25200490</t>
  </si>
  <si>
    <t>Štern Marek</t>
  </si>
  <si>
    <t>Držík Matej</t>
  </si>
  <si>
    <t>2520š0491</t>
  </si>
  <si>
    <t>25200491</t>
  </si>
  <si>
    <t>2520š0492</t>
  </si>
  <si>
    <t>25200492</t>
  </si>
  <si>
    <t>Horská Ema</t>
  </si>
  <si>
    <t>Špajdel Ľuboš</t>
  </si>
  <si>
    <t>2520š0493</t>
  </si>
  <si>
    <t>25200493</t>
  </si>
  <si>
    <t>2520š0494</t>
  </si>
  <si>
    <t>25200494</t>
  </si>
  <si>
    <t>Stašková Paulína</t>
  </si>
  <si>
    <t>Biscontini Elisa</t>
  </si>
  <si>
    <t>2520š0495</t>
  </si>
  <si>
    <t>25200495</t>
  </si>
  <si>
    <t>2520š0496</t>
  </si>
  <si>
    <t>25200496</t>
  </si>
  <si>
    <t>Držíková Lucia</t>
  </si>
  <si>
    <t>2520š0497</t>
  </si>
  <si>
    <t>25200497</t>
  </si>
  <si>
    <t>2520š0498</t>
  </si>
  <si>
    <t>25200498</t>
  </si>
  <si>
    <t>Gronich Radek</t>
  </si>
  <si>
    <t>Kormaník Ondrej</t>
  </si>
  <si>
    <t>2520š0499</t>
  </si>
  <si>
    <t>25200499</t>
  </si>
  <si>
    <t>2520š0500</t>
  </si>
  <si>
    <t>25200500</t>
  </si>
  <si>
    <t>Pítek Branislav</t>
  </si>
  <si>
    <t>Štern Alexander</t>
  </si>
  <si>
    <t>2520š0501</t>
  </si>
  <si>
    <t>25200501</t>
  </si>
  <si>
    <t>2520š0502</t>
  </si>
  <si>
    <t>25200502</t>
  </si>
  <si>
    <t>Kormaníková Katarína</t>
  </si>
  <si>
    <t>Krausová Dagmar</t>
  </si>
  <si>
    <t>2520š0503</t>
  </si>
  <si>
    <t>25200503</t>
  </si>
  <si>
    <t>2520š0504</t>
  </si>
  <si>
    <t>25200504</t>
  </si>
  <si>
    <t>Iboš Zoltán, Ing.</t>
  </si>
  <si>
    <t>Kupec Peter</t>
  </si>
  <si>
    <t>2520š0564</t>
  </si>
  <si>
    <t>25200564</t>
  </si>
  <si>
    <t>cestovné náhrady na podujatie Open National Championship of ČR Youth,Sen. and Masters 25.-27.4.2025 Brno</t>
  </si>
  <si>
    <t>2520š0565</t>
  </si>
  <si>
    <t>25200565</t>
  </si>
  <si>
    <t>cestovné náhrady počas MT muži WPT Series 3-6.4.2025 Nováky</t>
  </si>
  <si>
    <t>2520š0566</t>
  </si>
  <si>
    <t>18</t>
  </si>
  <si>
    <t>ubytovanie -1 rozhodca počas II. NL ml. kadeti 3-4.5.2025 Topoľčany</t>
  </si>
  <si>
    <t>2520š0537</t>
  </si>
  <si>
    <t>25200537</t>
  </si>
  <si>
    <t>2520š0538</t>
  </si>
  <si>
    <t>25200538</t>
  </si>
  <si>
    <t>Činnosť člena rozhodcovského zboru počas Jarné M-SSO BAJS 1.kolo 12.4.2025 Žilina</t>
  </si>
  <si>
    <t>Kolmanová Ivana</t>
  </si>
  <si>
    <t>Repka Peter</t>
  </si>
  <si>
    <t>2520š0539</t>
  </si>
  <si>
    <t>25200539</t>
  </si>
  <si>
    <t>2520š0540</t>
  </si>
  <si>
    <t>25200540</t>
  </si>
  <si>
    <t>Lokajová Janka</t>
  </si>
  <si>
    <t>Kubov Dušan</t>
  </si>
  <si>
    <t>2520š0541</t>
  </si>
  <si>
    <t>25200541</t>
  </si>
  <si>
    <t>2520š0542</t>
  </si>
  <si>
    <t>25200542</t>
  </si>
  <si>
    <t>Ederová Tatiana</t>
  </si>
  <si>
    <t>Záthurecká Nina</t>
  </si>
  <si>
    <t>2520š0543</t>
  </si>
  <si>
    <t>25200543</t>
  </si>
  <si>
    <t>2520š0544</t>
  </si>
  <si>
    <t>25200544</t>
  </si>
  <si>
    <t>Krajčovičová Daniela</t>
  </si>
  <si>
    <t>Macek Ján</t>
  </si>
  <si>
    <t>2520š0545</t>
  </si>
  <si>
    <t>25200545</t>
  </si>
  <si>
    <t>2520š0546</t>
  </si>
  <si>
    <t>25200546</t>
  </si>
  <si>
    <t>Stranianek Juraj</t>
  </si>
  <si>
    <t>Pagáčová Terézia</t>
  </si>
  <si>
    <t>2520š0547</t>
  </si>
  <si>
    <t>25200547</t>
  </si>
  <si>
    <t>2520š0548</t>
  </si>
  <si>
    <t>25200548</t>
  </si>
  <si>
    <t>Greschnerová Janka</t>
  </si>
  <si>
    <t>Znášiková Nina</t>
  </si>
  <si>
    <t>2520š0549</t>
  </si>
  <si>
    <t>25200549</t>
  </si>
  <si>
    <t>2520š0550</t>
  </si>
  <si>
    <t>25200550</t>
  </si>
  <si>
    <t>Potančoková Veronika</t>
  </si>
  <si>
    <t>2520š0551</t>
  </si>
  <si>
    <t>25200551</t>
  </si>
  <si>
    <t>2520š0552</t>
  </si>
  <si>
    <t>25200552</t>
  </si>
  <si>
    <t>Pavlík Ján</t>
  </si>
  <si>
    <t>Repka Jakub</t>
  </si>
  <si>
    <t>2520š0553</t>
  </si>
  <si>
    <t>25200553</t>
  </si>
  <si>
    <t>2520š0554</t>
  </si>
  <si>
    <t>25200554</t>
  </si>
  <si>
    <t>Mandák Marián</t>
  </si>
  <si>
    <t>Ilkanič Tomáš</t>
  </si>
  <si>
    <t>2520š0555</t>
  </si>
  <si>
    <t>25200555</t>
  </si>
  <si>
    <t>2520š0556</t>
  </si>
  <si>
    <t>25200556</t>
  </si>
  <si>
    <t>Pavlíková Edita</t>
  </si>
  <si>
    <t>Potančoková Janka</t>
  </si>
  <si>
    <t>2520š0557</t>
  </si>
  <si>
    <t>25200557</t>
  </si>
  <si>
    <t>2520š0558</t>
  </si>
  <si>
    <t>25200558</t>
  </si>
  <si>
    <t>Šimun  Miroslav</t>
  </si>
  <si>
    <t>Nemček Matej</t>
  </si>
  <si>
    <t>2520š0559</t>
  </si>
  <si>
    <t>25200559</t>
  </si>
  <si>
    <t>2520š0560</t>
  </si>
  <si>
    <t>25200560</t>
  </si>
  <si>
    <t>Labantová Lucia</t>
  </si>
  <si>
    <t>Jakubíková Mária</t>
  </si>
  <si>
    <t>2520š0561</t>
  </si>
  <si>
    <t>25200561</t>
  </si>
  <si>
    <t>2520š0562</t>
  </si>
  <si>
    <t>25200562</t>
  </si>
  <si>
    <t>Kubáň Anton</t>
  </si>
  <si>
    <t>Timková Kristína</t>
  </si>
  <si>
    <t>2520š0563</t>
  </si>
  <si>
    <t>25200563</t>
  </si>
  <si>
    <t>Mikulová Katarína ml</t>
  </si>
  <si>
    <t>2520š0569</t>
  </si>
  <si>
    <t>25200569</t>
  </si>
  <si>
    <t>2520š0570</t>
  </si>
  <si>
    <t>25200570</t>
  </si>
  <si>
    <t>Činnosť člena rozhodcovského zboru počas NL juniori 2.4.2025 Nováky</t>
  </si>
  <si>
    <t>2520š0571</t>
  </si>
  <si>
    <t>25200571</t>
  </si>
  <si>
    <t>2520š0572</t>
  </si>
  <si>
    <t>25200572</t>
  </si>
  <si>
    <t>Činnosť člena rozhodcovského zboru počas Extraliga muži 24-25.4.2025 Košice</t>
  </si>
  <si>
    <t>2520š0573</t>
  </si>
  <si>
    <t>25200573</t>
  </si>
  <si>
    <t>2520š0574</t>
  </si>
  <si>
    <t>25200574</t>
  </si>
  <si>
    <t>2520š0575</t>
  </si>
  <si>
    <t>25200575</t>
  </si>
  <si>
    <t>Činnosť člena rozhodcovského zboru počas NL st. žiačky 26-27.4.2025 Piešťany</t>
  </si>
  <si>
    <t>2520š0576</t>
  </si>
  <si>
    <t>25200576</t>
  </si>
  <si>
    <t>2520š0577</t>
  </si>
  <si>
    <t>25200577</t>
  </si>
  <si>
    <t>Činnosť člena rozhodcovského zboru počas Extraliga muži 1.5.2025 Nováky</t>
  </si>
  <si>
    <t>2520š0578</t>
  </si>
  <si>
    <t>25200578</t>
  </si>
  <si>
    <t>2520š0579</t>
  </si>
  <si>
    <t>25200579</t>
  </si>
  <si>
    <t>2520š0580</t>
  </si>
  <si>
    <t>25200580</t>
  </si>
  <si>
    <t>Činnosť člena rozhodcovského zboru počas II. NL ml. kadeti 3-4.5.2025 Topoľčany</t>
  </si>
  <si>
    <t>2520š0581</t>
  </si>
  <si>
    <t>25200581</t>
  </si>
  <si>
    <t>Činnosť člena rozhodcovského zboru počas Extraliga muži 3.5.2025 Topoľčany</t>
  </si>
  <si>
    <t>2520š0618</t>
  </si>
  <si>
    <t>25200618</t>
  </si>
  <si>
    <t>2520š0619</t>
  </si>
  <si>
    <t>25200619</t>
  </si>
  <si>
    <t>Činnosť člena rozhodcovského zboru počas NL st. kadetky 2-4.5.2025 Žilina</t>
  </si>
  <si>
    <t>2520š0620</t>
  </si>
  <si>
    <t>25200620</t>
  </si>
  <si>
    <t>2520š0621</t>
  </si>
  <si>
    <t>25200621</t>
  </si>
  <si>
    <t>Činnosť člena rozhodcovského zboru počas NL ml. kadeti 2-4.5.2025 Košice</t>
  </si>
  <si>
    <t>2520š0622</t>
  </si>
  <si>
    <t>25200622</t>
  </si>
  <si>
    <t>2520š0623</t>
  </si>
  <si>
    <t>25200623</t>
  </si>
  <si>
    <t>2520š0624</t>
  </si>
  <si>
    <t>25200624</t>
  </si>
  <si>
    <t>2520š0625</t>
  </si>
  <si>
    <t>25200625</t>
  </si>
  <si>
    <t>Činnosť člena rozhodcovského zboru počas NL juniori 8-9.5.2025 Košice</t>
  </si>
  <si>
    <t>2520š0626</t>
  </si>
  <si>
    <t>25200626</t>
  </si>
  <si>
    <t>2520š0627</t>
  </si>
  <si>
    <t>25200627</t>
  </si>
  <si>
    <t>Činnosť člena rozhodcovského zboru počas NL ml. kadetky 10-11.5.2025 Piešťany</t>
  </si>
  <si>
    <t>2520š0638</t>
  </si>
  <si>
    <t>25200638</t>
  </si>
  <si>
    <t>2520š0639</t>
  </si>
  <si>
    <t>25200639</t>
  </si>
  <si>
    <t>Činnosť člena rozhodcovského zboru počas Jarné M-ZSO BAJS 2.kolo 17.5.2025 Štúrovo</t>
  </si>
  <si>
    <t>Vevurka Peter</t>
  </si>
  <si>
    <t>Otrubová Barbora</t>
  </si>
  <si>
    <t>2520š0640</t>
  </si>
  <si>
    <t>25200640</t>
  </si>
  <si>
    <t>2520š0641</t>
  </si>
  <si>
    <t>25200641</t>
  </si>
  <si>
    <t>Királyová Emma</t>
  </si>
  <si>
    <t>Kiľárová Sofia</t>
  </si>
  <si>
    <t>2520š0642</t>
  </si>
  <si>
    <t>25200642</t>
  </si>
  <si>
    <t>2520š0643</t>
  </si>
  <si>
    <t>25200643</t>
  </si>
  <si>
    <t>Pšenková Martina</t>
  </si>
  <si>
    <t>Formelová Vivien</t>
  </si>
  <si>
    <t>2520š0644</t>
  </si>
  <si>
    <t>25200644</t>
  </si>
  <si>
    <t>2520š0645</t>
  </si>
  <si>
    <t>25200645</t>
  </si>
  <si>
    <t>Árendásová Viktória</t>
  </si>
  <si>
    <t>2520š0646</t>
  </si>
  <si>
    <t>25200646</t>
  </si>
  <si>
    <t>2520š0647</t>
  </si>
  <si>
    <t>25200647</t>
  </si>
  <si>
    <t>2520š0648</t>
  </si>
  <si>
    <t>25200648</t>
  </si>
  <si>
    <t>2520š0649</t>
  </si>
  <si>
    <t>25200649</t>
  </si>
  <si>
    <t>Šmigurová Karin</t>
  </si>
  <si>
    <t>2520š0650</t>
  </si>
  <si>
    <t>25200650</t>
  </si>
  <si>
    <t>Kosibová Naďa</t>
  </si>
  <si>
    <t>2520š0582</t>
  </si>
  <si>
    <t>25200582</t>
  </si>
  <si>
    <t>2520š0583</t>
  </si>
  <si>
    <t>25200583</t>
  </si>
  <si>
    <t>2520š0584</t>
  </si>
  <si>
    <t>91517/0050</t>
  </si>
  <si>
    <t>2520š0585</t>
  </si>
  <si>
    <t>900247464</t>
  </si>
  <si>
    <t>2520š0651</t>
  </si>
  <si>
    <t>25200651</t>
  </si>
  <si>
    <t>2520š0652</t>
  </si>
  <si>
    <t>25200652</t>
  </si>
  <si>
    <t>Tvrdoňová Michaela</t>
  </si>
  <si>
    <t>Francisci Adrian ml.</t>
  </si>
  <si>
    <t>2520š0653</t>
  </si>
  <si>
    <t>25200653</t>
  </si>
  <si>
    <t>2520š0654</t>
  </si>
  <si>
    <t>25200654</t>
  </si>
  <si>
    <t>Chmelina Laila</t>
  </si>
  <si>
    <t>2520š0655</t>
  </si>
  <si>
    <t>25200655</t>
  </si>
  <si>
    <t>2520š0656</t>
  </si>
  <si>
    <t>25200656</t>
  </si>
  <si>
    <t>2520š0657</t>
  </si>
  <si>
    <t>25200657</t>
  </si>
  <si>
    <t>2520š0658</t>
  </si>
  <si>
    <t>25200658</t>
  </si>
  <si>
    <t>Németh Ladislav</t>
  </si>
  <si>
    <t>2520š0659</t>
  </si>
  <si>
    <t>25200659</t>
  </si>
  <si>
    <t>2520š0660</t>
  </si>
  <si>
    <t>25200660</t>
  </si>
  <si>
    <t>Bolzánová Edita</t>
  </si>
  <si>
    <t>2520š0661</t>
  </si>
  <si>
    <t>25200661</t>
  </si>
  <si>
    <t>2520š0662</t>
  </si>
  <si>
    <t>25200662</t>
  </si>
  <si>
    <t>Felixová Ema</t>
  </si>
  <si>
    <t>Vevurková Gabriela</t>
  </si>
  <si>
    <t xml:space="preserve">Zmluva č.112 TOP TÍM SR/Košťál/2025-Refundácia nákladov súvisiacich s účelom rozvoja športovcov zaradených do zoznamu športovcov Top tímu a podpory národného športového projektu: náklady športovca na vitamíny a výživové doplnky </t>
  </si>
  <si>
    <t>36677698</t>
  </si>
  <si>
    <t>35817721</t>
  </si>
  <si>
    <t>Zdravie pri práci s.r.o.</t>
  </si>
  <si>
    <t>Premium FIT,s.r.o.</t>
  </si>
  <si>
    <t>2520š0586</t>
  </si>
  <si>
    <t>2520š0587</t>
  </si>
  <si>
    <t>202500658</t>
  </si>
  <si>
    <t>42418372</t>
  </si>
  <si>
    <t>ROYAL PLAVECKÝ KLUB, o. z.</t>
  </si>
  <si>
    <t>2520š0588</t>
  </si>
  <si>
    <t>1244/32</t>
  </si>
  <si>
    <t>2520š0589</t>
  </si>
  <si>
    <t>25020100030</t>
  </si>
  <si>
    <t>35767715</t>
  </si>
  <si>
    <t>Zmluva č.112 TOP TÍM SR/Košťál/2025-Refundácia nákladov súvisiacich s účelom rozvoja športovcov zaradených do zoznamu športovcov Top tímu a podpory národného športového projektu: náklady športovca na vitamíny a výživové doplnky</t>
  </si>
  <si>
    <t>47658827</t>
  </si>
  <si>
    <t>BIO 5, s.r.o.</t>
  </si>
  <si>
    <t>Decathlon SK s. r. o.</t>
  </si>
  <si>
    <t>2520š0590</t>
  </si>
  <si>
    <t>638/14</t>
  </si>
  <si>
    <t>2520š0591</t>
  </si>
  <si>
    <t>4,13,12,24</t>
  </si>
  <si>
    <t>44156979</t>
  </si>
  <si>
    <t>54488125</t>
  </si>
  <si>
    <t>SPORTISIMO SK s.r.o.</t>
  </si>
  <si>
    <t>TRIUMF s. r. o.</t>
  </si>
  <si>
    <t>2520š0592</t>
  </si>
  <si>
    <t>47924/95</t>
  </si>
  <si>
    <t>44713983</t>
  </si>
  <si>
    <t>BENU SK 153, s.r.o.</t>
  </si>
  <si>
    <t>d - Hrnčárová Alexandra</t>
  </si>
  <si>
    <t>2520š0593</t>
  </si>
  <si>
    <t>78899/8</t>
  </si>
  <si>
    <t>2520š0594</t>
  </si>
  <si>
    <t>515/25</t>
  </si>
  <si>
    <t>Zmluva č.110/TOP TÍM SR/Hrnčárová/2025-Refundácia nákladov súvisiacich s účelom rozvoja športovcov zaradených do zoznamu športovcov Top tímu a podpory národného športového projektu: náklady športovca na vitamíny a výživové doplnky</t>
  </si>
  <si>
    <t>47507781</t>
  </si>
  <si>
    <t>BENU SK 13, s. r. o.</t>
  </si>
  <si>
    <t>T-swimsport Kft</t>
  </si>
  <si>
    <t>2520š0595</t>
  </si>
  <si>
    <t>20250129,20250186,20250090</t>
  </si>
  <si>
    <t>2520š0596</t>
  </si>
  <si>
    <t>0104</t>
  </si>
  <si>
    <t>51884291</t>
  </si>
  <si>
    <t>Zmluva č.110/TOP TÍM SR/Hrnčárová/2025-Refundácia nákladov súvisiacich s účelom rozvoja športovcov zaradených do zoznamu športovcov Top tímu a podpory národného športového projektu: náklady športovca na kondičnú prípravu v mes. 01-04/2025</t>
  </si>
  <si>
    <t>51921758</t>
  </si>
  <si>
    <t>Mgr. Radoslava Šefferová</t>
  </si>
  <si>
    <t>Dávid Kurej</t>
  </si>
  <si>
    <t>2520š0597</t>
  </si>
  <si>
    <t>2025000449</t>
  </si>
  <si>
    <t>2520š0598</t>
  </si>
  <si>
    <t>502546618</t>
  </si>
  <si>
    <t>36369420</t>
  </si>
  <si>
    <t>YVEX, s.r.o.</t>
  </si>
  <si>
    <t>2520š0599</t>
  </si>
  <si>
    <t>3040020455</t>
  </si>
  <si>
    <t>2520š0600</t>
  </si>
  <si>
    <t>23/02/2025</t>
  </si>
  <si>
    <t>Arena ECOM GmbH</t>
  </si>
  <si>
    <t>Jaze Swim</t>
  </si>
  <si>
    <t>2520š0601</t>
  </si>
  <si>
    <t>25304196,25305456</t>
  </si>
  <si>
    <t>2520š0602</t>
  </si>
  <si>
    <t>42972025</t>
  </si>
  <si>
    <t xml:space="preserve">Zmluva č.110/TOP TÍM SR/Hrnčárová/2025-Refundácia nákladov súvisiacich s účelom rozvoja športovcov zaradených do zoznamu športovcov Top tímu a podpory národného športového projektu: náklady športovca na vitamíny a výživové doplnky </t>
  </si>
  <si>
    <t>36293296</t>
  </si>
  <si>
    <t>31633293</t>
  </si>
  <si>
    <t>KOMPAVA spol. s r. o.</t>
  </si>
  <si>
    <t>ESSENTIA, s.r.o.</t>
  </si>
  <si>
    <t>2520š0603</t>
  </si>
  <si>
    <t>131362</t>
  </si>
  <si>
    <t>2520š0604</t>
  </si>
  <si>
    <t>JC-F0113315</t>
  </si>
  <si>
    <t xml:space="preserve">Zmluva č.110/TOP TÍM SR/Hrnčárová/2025-Refundácia nákladov súvisiacich s účelom rozvoja športovcov zaradených do zoznamu športovcov Top tímu a podpory národného športového projektu: náklady športovca na tyzio a masáže </t>
  </si>
  <si>
    <t>Tenerife Top Training</t>
  </si>
  <si>
    <t>Turistica Konrad s.l.</t>
  </si>
  <si>
    <t>2520š0605</t>
  </si>
  <si>
    <t>2500075</t>
  </si>
  <si>
    <t>2520š0606</t>
  </si>
  <si>
    <t>45471355</t>
  </si>
  <si>
    <t>44831854</t>
  </si>
  <si>
    <t>HOTEL BLUE s. r. o.</t>
  </si>
  <si>
    <t>M-Gastro s.r.o.</t>
  </si>
  <si>
    <t>2520š0609</t>
  </si>
  <si>
    <t>U1Y4RX</t>
  </si>
  <si>
    <t>2520š0610</t>
  </si>
  <si>
    <t>DWAM-27857928</t>
  </si>
  <si>
    <t xml:space="preserve">Aiside Busines Park </t>
  </si>
  <si>
    <t>Ryanair Ltd.</t>
  </si>
  <si>
    <t>Wizz Air Malta Limited</t>
  </si>
  <si>
    <t>2520š0611</t>
  </si>
  <si>
    <t>25200611</t>
  </si>
  <si>
    <t>2520š0612</t>
  </si>
  <si>
    <t>43326722</t>
  </si>
  <si>
    <t>Veronika Gemovová</t>
  </si>
  <si>
    <t>2520š0613</t>
  </si>
  <si>
    <t>2520š0614</t>
  </si>
  <si>
    <t>2025000426</t>
  </si>
  <si>
    <t>37759124</t>
  </si>
  <si>
    <t>61251798</t>
  </si>
  <si>
    <t>Mgr. Róbert Bereš - SPORT CONDITION</t>
  </si>
  <si>
    <t>Interhotel Labe - F s.r.o.</t>
  </si>
  <si>
    <t>2520š0615</t>
  </si>
  <si>
    <t>248</t>
  </si>
  <si>
    <t>2520š0616</t>
  </si>
  <si>
    <t>107930</t>
  </si>
  <si>
    <t>28903277</t>
  </si>
  <si>
    <t>05110912</t>
  </si>
  <si>
    <t>Gourmand CZ s.r.o.</t>
  </si>
  <si>
    <t>Food Service &amp; Promotion s.r.o.</t>
  </si>
  <si>
    <t>2520š0617</t>
  </si>
  <si>
    <t>25200617</t>
  </si>
  <si>
    <t>poplatok banke za odoslanú platbu k faktúre č. 25FA40332</t>
  </si>
  <si>
    <t>25DPH020</t>
  </si>
  <si>
    <t xml:space="preserve">DPH k faktúre č. 25FA40294 - materiálne zabezpečenie reprezentácie -plavecké čiapky 60 ks </t>
  </si>
  <si>
    <t>25DPH016</t>
  </si>
  <si>
    <t>DPH k faktúre č. 25FA40237 - materiálne zabezpečenie súťaží v plávaní-štartovacia jednotka StartTime V- 2 ks, mikrofónna štartovacia jednotka pre StartTime V- 2 ks, lišty pre znak OBL2 -8 ks</t>
  </si>
  <si>
    <t xml:space="preserve">Organizácia podujatia
názov podujatia: Extraliga muži                                      Miesto konania: Košice, Slovensko                      termín podujatia: 24.04.-25.04.2025                                                                                                počet aktívnych účastníkov: 52  športovcov a   3 členovia rozhodcovského zboru, 
počet odpracovaných hodín spolu: 15                                                                                    </t>
  </si>
  <si>
    <t xml:space="preserve">Organizácia podujatia
názov podujatia: Extraliga muži                                     Miesto konania:  Nováky, Slovensko                      termín podujatia: 01.05.2025                                                                                               počet aktívnych účastníkov: 28  športovcov a   3 členovia rozhodcovského zboru, 
počet odpracovaných hodín spolu: 7,5                                                                                        </t>
  </si>
  <si>
    <t xml:space="preserve">Organizácia podujatia
názov podujatia: Extraliga muži                                     Miesto konania:  Topoľčany, Slovensko                      termín podujatia: 03.05.2025                                                                                               počet aktívnych účastníkov: 28  športovcov a   3 členovia rozhodcovského zboru, 
počet odpracovaných hodín spolu: 7,5                                                                                         </t>
  </si>
  <si>
    <t xml:space="preserve">Organizácia podujatia
názov podujatia:  NL st.žiačky                                     Miesto konania: Piešťany, Slovensko                      termín podujatia: 26.04.-27.04.2025                                             počet aktívnych účastníkov: 43 športovcov a  2  členovia rozhodcovského zboru, 
počet odpracovaných hodín spolu: 30                                                                                          </t>
  </si>
  <si>
    <t xml:space="preserve">Organizácia podujatia
názov podujatia:  NL juniorky                                     Miesto konania: Topoľčany, Slovensko                      termín podujatia: 05.04.-06.04.2025                                                 počet aktívnych účastníkov: 36  športovcov a   2 členovia rozhodcovského zboru, 
počet odpracovaných hodín spolu:15                                                                                       </t>
  </si>
  <si>
    <t xml:space="preserve">Organizácia podujatia
názov podujatia:  NL st.kadetky                             Miesto konania: Žilina, Slovensko                      termín podujatia: 02.05.-04.05.2025                                                 počet aktívnych účastníkov:40  športovcov a    2 členovia rozhodcovského zboru, 
počet odpracovaných hodín spolu: 25                                                                                       </t>
  </si>
  <si>
    <t xml:space="preserve">Organizácia podujatia
názov podujatia: NL ml.kadeti                             Miesto konania: Košice, Slovensko                      termín podujatia: 02.05.-04.05.2025                                             počet aktívnych účastníkov:54  športovcov a    4 členovia rozhodcovského zboru, 
počet odpracovaných hodín spolu: 30                                                                                      </t>
  </si>
  <si>
    <t xml:space="preserve">Organizácia podujatia
názov podujatia: Jarné M-ZSO BAJS 2.kolo                           Miesto konania: Štúrovo, Slovensko                                          termín podujatia: 17.05.2025                    
počet aktívnych účastníkov:187 športovcov a  25 členov rozhodcovského zboru, 
počet odpracovaných hodín spolu:262  </t>
  </si>
  <si>
    <t xml:space="preserve">Organizácia podujatia
názov podujatia: Jarné M-BAO BAJS  2.kolo                           Miesto konania: Bratislava, Slovensko                                          termín podujatia: 06.04.2025         
počet aktívnych účastníkov: 250 športovcov a  30 členov rozhodcovského zboru, 
počet odpracovaných hodín spolu: 292  </t>
  </si>
  <si>
    <t xml:space="preserve">Organizácia podujatia
názov podujatia: Jarné M-VSO BAJS 1.kolo                    Miesto konania: Poprad, Slovensko                                          termín podujatia: 04.05.2025                
počet aktívnych účastníkov: 267 športovcov a   27 členov rozhodcovského zboru, 
počet odpracovaných hodín spolu: 282 </t>
  </si>
  <si>
    <t xml:space="preserve">Organizácia podujatia
názov podujatia:  Jarné M-SSO BAJS 1.kolo                          Miesto konania: Žilina, Slovensko                                          termín podujatia: 12.04.2025                
počet aktívnych účastníkov:290 športovcov a  27 členov rozhodcovského zboru, 
počet odpracovaných hodín spolu: 276  </t>
  </si>
  <si>
    <t xml:space="preserve">Organizácia podujatia
názov podujatia: I. NL ml.kadeti                    Miesto konania: Topoľčany, Slovensko                                          termín podujatia:  03.05.-04.05.2025
počet aktívnych účastníkov:48 športovcov a 2 členovia rozhodcovského zboru, 
počet odpracovaných hodín spolu:30 </t>
  </si>
  <si>
    <t>Organizácia podujatia
názov podujatia: I. NL ml.kadetky                    Miesto konania: Piešťany, Slovensko                                          termín podujatia: 10.05.-11.05.2025
počet aktívnych účastníkov: 44 športovcov a   2 členovia rozhodcovského zboru, 
počet odpracovaných hodín spolu: 30</t>
  </si>
  <si>
    <t>Organizácia podujatia
názov podujatia: I. NL ml.kadetky                    Miesto konania: Bratislava, Slovensko                                          termín podujatia: 12.04.-13.04.2025
počet aktívnych účastníkov: 46 športovcov a   4 členovia rozhodcovského zboru, 
počet odpracovaných hodín spolu: 30</t>
  </si>
  <si>
    <t xml:space="preserve">Organizácia podujatia
názov podujatia: NL juniori                       Miesto konania: Košice, Slovensko                                          termín podujatia: 08.05.-09.05.2025
počet aktívnych účastníkov:41 športovcov a   2 členovia rozhodcovského zboru, 
počet odpracovaných hodín spolu: 10 </t>
  </si>
  <si>
    <t xml:space="preserve">Organizácia podujatia
názov podujatia: MSR juniorov a mladších žiakov &amp; Synchro Stars                            Miesto konania: Bratislava, Slovensko                                          termín podujatia: 03.05.-04.05.2025                    
počet aktívnych účastníkov: športovcov a  35 členov rozhodcovského zboru, 
počet odpracovaných hodín spolu:723 </t>
  </si>
  <si>
    <t>Finančný príspevok na usporiadanie-prípravu podujatia  Jarné M-BAO BAJS 1.kolo 5.4.2025 Bratislava, na základe zmluvy č. 05/2025</t>
  </si>
  <si>
    <t>Finančný príspevok na usporiadanie-prípravu podujatia  Jarné M-BAO BAJS 2.kolo 6.4.2025 Bratislava,  na základe zmluvy č. 06/2025</t>
  </si>
  <si>
    <t>Finančný príspevok na usporiadanie-prípravu podujatia Jarné M-VSO BAJS 1.kolo 5.4.2025 Poprad, na základe zmluvy č. 07/2025, refundácia nákladov na občerstvenie - konečný dodávateľ: Lidl SR s.r.o.</t>
  </si>
  <si>
    <t xml:space="preserve">Finančný príspevok na usporiadanie-prípravu podujatia  Jarné M-VSO BAJS 2.kolo 17.5.2025 Poprad,  na základe zmluvy č. 11/2025 </t>
  </si>
  <si>
    <t xml:space="preserve">Finančný príspevok na usporiadanie-prípravu podujatia  Jarné M-VSO BAJS 2.kolo 17.5.2025 Poprad,  na základe zmluvy č. 11/2025-refundácia nákladov na občerstvenie - konečný dodávateľ: Lidl SR s.r.o.; </t>
  </si>
  <si>
    <t>poháre so štítkami 5 ks na podujatie Veľká cena Slovenska 23-25.5.2025 Šamorín</t>
  </si>
  <si>
    <t xml:space="preserve">Refundácia nákladov súvisiach s účelom rozvoja športovcov: náklady na prenájom športoviska - bazéna v mes. 02/2025 - konečný dodávateľ: Bratislavský samosprávny kraj;
</t>
  </si>
  <si>
    <t xml:space="preserve">Refundácia nákladov súvisiacich s účelom rozvoja talentovaných športovcov zaradených do UTM SPF a Top Talent Teamu: prenájom športoviska - bazéna v mes. 01/2025 - konečný dodávateľ: Bratislavský samosprávny kraj;
</t>
  </si>
  <si>
    <t xml:space="preserve">Refundácia nákladov súvisiacich s účelom rozvoja talentovaných športovcov zaradených do UTM SPF a Top Talent Teamu: prenájom športoviska - bazéna v mes. 03/2025 - konečný dodávateľ: Bratislavský samosprávny kraj;
</t>
  </si>
  <si>
    <t xml:space="preserve">Refundácia nákladov súvisiacich s účelom rozvoja talentovaných športovcov zaradených do UTM SPF a Top Talent Teamu: prenájom športoviska - bazéna v mes. 02/2025 čiastočne - konečný dodávateľ: Bratislavský samosprávny kraj;
</t>
  </si>
  <si>
    <t>Refundácia nákladov súvisiach s účelom rozvoja talentovaných športovcov zaradených do ÚTM SPF a Top Talent Teamu: cestovné náklady športovca počas preteku Edinburgh /GBP/ v termíne 14.-16.3.2025 - konečný dodávateľ: Ryanair;</t>
  </si>
  <si>
    <t xml:space="preserve">Refundácia nákladov súvisiach s účelom rozvoja talentovaných športovcov zaradených do ÚTM SPF a Top Talent Teamu: štartovné počas preteku Edinburgh International (GBP) v termíne 14.-16.03.2025 čiastočne  - konečný dodávateľ: Sasa East District
</t>
  </si>
  <si>
    <t>Refundácia nákladov súvisiach s účelom rozvoja talentovaných športovcov zaradených do ÚTM SPF a Top Talent Teamu: 
pobytové náklady športovca počas preteku Edinburgh /GBP/ v termíne 14.-16.3.2025 čiastočne  - konečný dodávateľ: Ibis Edinburgh South Bridge;:</t>
  </si>
  <si>
    <t xml:space="preserve">Refundácia nákladov súvisiach s účelom rozvoja športovcov:  prenájom športoviska - bazéna v mes. 03/2025 - konečný dodávateľ:  Aquapark Poprad s.r.o.;
</t>
  </si>
  <si>
    <t xml:space="preserve">Refundácia nákladov súvisiach s účelom rozvoja športovcov: náklady na materiálne zabezpečenie tréningovej prípravy športovcov - klubové oblečenie a plavky - konečný dodávateľ: Launsport s.r.o.;
</t>
  </si>
  <si>
    <t xml:space="preserve">Refundácia nákladov súvisiach s účelom rozvoja športovcov: náklady na prenájom športoviska - bazéna v mes. 04/2025 - konečný dodávateľ: BoGo bus s.r.o.;
</t>
  </si>
  <si>
    <t xml:space="preserve">Refundácia nákladov súvisiach s účelom rozvoja športovcov: náklady na prenájom športoviska - bazéna v mes. 03/2025 - konečný dodávateľ: Gymnázium Nitra;
</t>
  </si>
  <si>
    <t xml:space="preserve">Refundácia nákladov súvisiacich s účelom rozvoja talentovaných športovcov zaradených do UTM SPF a Top Talent Teamu: prenájom športoviska - bazéna v mes. 03/2025 - konečný dodávateľ: Správa telovýchovných a rekreačných zariadení hlavného mesta SR Bratislavy;
</t>
  </si>
  <si>
    <t xml:space="preserve">Refundácia nákladov súvisiach s účelom rozvoja športovcov: náklady na prenájom športoviska - bazéna v mes 01/2025 - konečný dodávateľ: Aquathermal Senec a.s.;
</t>
  </si>
  <si>
    <t>vyúčtovanie zálohy zo 6.5.2025 (1000 € Prochazka)-obed pre 25 osôb-20 športovcov+5 real.tím počas Medzinárodné plav. preteky V4–Olympic Hopes 9–11.5.2025 Praha  /247,57 eur/</t>
  </si>
  <si>
    <t>vrátenie zostatku zálohy zo 6.5.2025 (1000 € Prochazka) na obed pre 25 osôb-20 športovcov+5 real.tím počas Medzinárodné plav. preteky V4–Olympic Hopes 9–11.5.2025 Praha</t>
  </si>
  <si>
    <t xml:space="preserve">Refundácia nákladov súvisiacich s účelom rozvoja talentovaných športovcov zaradených do UTM SPF a Top Talent Teamu: prenájom športoviska - bazéna v mes. 01/2025 - konečný dodávateľ: Správa telovýchovných a rekreačných zariadení hlavného mesta SR Bratislavy;
</t>
  </si>
  <si>
    <t xml:space="preserve">Refundácia nákladov súvisiach s účelom rozvoja športovcov: pobytové náklady sústredenia v Poprade v termíne 03.-07.01.2025 ( 4 športovci + RT) - konečný dodávateľ: Aquapark Poprad s.r.o.;
</t>
  </si>
  <si>
    <t>Refundácia nákladov súvisiach s účelom rozvoja športovcov: náklady na prenájom športoviska - bazéna v mes. 01/2025 -  konečný dodávateľ: Plavecký klub Matador Púchov;</t>
  </si>
  <si>
    <t>Refundácia nákladov súvisiach s účelom rozvoja športovcov: náklady na prenájom športoviska - bazéna v mes. 03/2025 -  konečný dodávateľ: Správa športových zariadení mesta Žilina s.r.o.;</t>
  </si>
  <si>
    <t>Refundácia nákladov súvisiach s účelom rozvoja športovcov: cestovné náklady počas tréningovej prípravy a pretekov v mes. 01/2024 - konečný dodávateľ: Karel Procházka;</t>
  </si>
  <si>
    <t>Refundácia nákladov súvisiach s účelom rozvoja športovcov: cestovné náklady počas tréningovej prípravy a pretekov v mes. 02/2024 - konečný dodávateľ: Karel Procházka;</t>
  </si>
  <si>
    <t>Refundácia nákladov súvisiach s účelom rozvoja športovcov: cestovné náklady počas tréningovej prípravy a pretekov v mes. 03/2024 - konečný dodávateľ: Karel Procházka;</t>
  </si>
  <si>
    <t>Refundácia nákladov súvisiach s účelom rozvoja športovcov: cestovné náklady počas tréningovej prípravy a pretekov v mes. 04/2024 - konečný dodávateľ: Karel Procházka;</t>
  </si>
  <si>
    <t xml:space="preserve">Refundácia nákladov súvisiach s účelom rozvoja športovcov: náklady na prenájom športoviska - bazéna v mes. 01/2025 čiastočne - konečný dodávateľ: Slovenská technická univerzita v Bratislave;
</t>
  </si>
  <si>
    <t xml:space="preserve">Refundácia nákladov súvisiach s účelom rozvoja športovcov: náklady na materiálne zabezpečenie tréningovej prípravy športovcov - klubové tričká - konečný dodávateľ: Blissform s.r.o.;
</t>
  </si>
  <si>
    <t>Refundácia nákladov súvisiach s účelom rozvoja športovcov: náklady na materiálne zabezpečenie tréningovej prípravy športovcov - klubové tričká - konečný dodávateľ: Michal Polák;</t>
  </si>
  <si>
    <t xml:space="preserve">Refundácia nákladov vynaložených na podujatie ORCA CUP 2025, 2-4.5.2025 v Bratislave, v zmysle Sernice SPF o poskytovaní príspevku technickým usporiadateľom na podujatiach SPF - konečný dodávateľ: Sport and Service s.r.o. </t>
  </si>
  <si>
    <t>Refundácia nákladov vynaložených na podujatie European Aquatics/World Aquatics v zmysle Sernice SPF o poskytovaní príspevku technickým usporiadateľom na podujatiach SPF čiastočne - konečný dodávateľ: Správa športových zariadení mesta Žilina s.r.o.</t>
  </si>
  <si>
    <t xml:space="preserve">Refundácia nákladov súvisiach s účelom rozvoja športovcov:  prenájom športoviska - bazéna v mes. 03/2025 čiastočne - konečný dodávateľ: Technické služby mesta Tvrdošín;
</t>
  </si>
  <si>
    <t xml:space="preserve">Refundácia nákladov súvisiach s účelom rozvoja športovcov:  prenájom športoviska - bazéna v mes. 01/2025 čiastočne - konečný dodávateľ: X-bionic sphere a.s.;
</t>
  </si>
  <si>
    <t xml:space="preserve">Refundácia nákladov súvisiach s účelom rozvoja športovcov:  prenájom športoviska - bazéna v mes. 01/2025 - konečný dodávateľ: Comorra servis;
</t>
  </si>
  <si>
    <t xml:space="preserve">Refundácia nákladov súvisiach s účelom rozvoja športovcov:  prenájom športoviska - bazéna v mes. 02/2025 - konečný dodávateľ: Comorra servis;
</t>
  </si>
  <si>
    <t xml:space="preserve">Refundácia nákladov súvisiach s účelom rozvoja športovcov:  prenájom športoviska - bazéna v mes. 03/2025 - konečný dodávateľ: Comorra servis;
</t>
  </si>
  <si>
    <t xml:space="preserve">Refundácia nákladov súvisiach s účelom rozvoja športovcov:  prenájom športoviska - bazéna v mes. 04/2025 - konečný dodávateľ: Comorra servis;
</t>
  </si>
  <si>
    <t xml:space="preserve">Refundácia nákladov súvisiach s účelom rozvoja športovcov:  prenájom športoviska - bazéna v mes. 02-12/2025 čiastočne - konečný dodávateľ: Comorra servis;
</t>
  </si>
  <si>
    <t xml:space="preserve">Refundácia nákladov súvisiach s účelom rozvoja športovcov: náklady na športovú lekársku prehliadku (8 športovcov) - konečný dodávateľ: Univerzita Mateja Bela v Banskej Bystrici;
</t>
  </si>
  <si>
    <t>Refundácia nákladov súvisiach s účelom rozvoja športovcov:  cestovné náklady počas preteku Jarné M-SSO BAJS 1.kolo v Žiline v termíne 12.4.2025 /12 športovcov+RT/ - konečný dodávateľ: SADKA Sliač s.r.o.;</t>
  </si>
  <si>
    <t>Refundácia nákladov súvisiach s účelom rozvoja športovcov:  náklady na materiálne zabezpečenie tréningovej prípravy športovcov - klubové tričká - konečný dodávateľ: Dali-BB s.r.o.</t>
  </si>
  <si>
    <t xml:space="preserve">Refundácia nákladov súvisiach s účelom rozvoja športovcov:  prenájom športoviska - bazéna v mes. 01/2025 - konečný dodávateľ: MBB a.s. Banská Bystrica;
</t>
  </si>
  <si>
    <t xml:space="preserve">Refundácia nákladov súvisiach s účelom rozvoja športovcov:  prenájom športoviska - bazéna v mes. 02/2025 - konečný dodávateľ: MBB a.s. Banská Bystrica;
</t>
  </si>
  <si>
    <t xml:space="preserve">Refundácia nákladov súvisiach s účelom rozvoja športovcov:  prenájom športoviska - bazéna v mes. 03/2025 - konečný dodávateľ: MBB a.s. Banská Bystrica;
</t>
  </si>
  <si>
    <t xml:space="preserve">Refundácia nákladov súvisiach s účelom rozvoja športovcov: náklady na prenájom športoviska - bazéna v mes. 01/2025 - konečný dodávateľ: Stredná odborná škola priemyselných technológií Košice;
</t>
  </si>
  <si>
    <t xml:space="preserve">Refundácia nákladov súvisiach s účelom rozvoja športovcov: náklady na prenájom športoviska - bazéna v mes. 02/2025 - konečný dodávateľ: Stredná odborná škola priemyselných technológií Košice;
</t>
  </si>
  <si>
    <t xml:space="preserve">Refundácia nákladov súvisiach s účelom rozvoja športovcov: náklady na prenájom športoviska - bazéna v mes. 03/2025 - konečný dodávateľ: Stredná odborná škola priemyselných technológií Košice;
</t>
  </si>
  <si>
    <t xml:space="preserve">Refundácia nákladov súvisiach s účelom rozvoja športovcov: náklady na prenájom športoviska - bazéna v mes. 04/2025 - konečný dodávateľ: Stredná odborná škola priemyselných technológií Košice;
</t>
  </si>
  <si>
    <t>Zmluva č.112 TOP TÍM SR/Košťál/2025-Refundácia nákladov súvisiacich s účelom rozvoja športovcov zaradených do zoznamu športovcov Top tímu a podpory národného športového projektu: cestovné náklady RT počas sústredenia na Tenerife (ESP) v termíne 27.3.-9.4.2025 konečný dodávateľ: Fly United s.r.o.;</t>
  </si>
  <si>
    <t>Zmluva č.112 TOP TÍM SR/Košťál/2025-Refundácia nákladov súvisiacich s účelom rozvoja športovcov zaradených do zoznamu športovcov Top tímu a podpory národného športového projektu:pobytové náklady športovca počas sústredenia na Tenerife (ESP) v termíne 27.3.-9.4.2025 - konečný dodávateľ: Turistica Konrad S.L.;</t>
  </si>
  <si>
    <t xml:space="preserve">Refundácia nákladov súvisiach s účelom rozvoja športovcov:   prenájom športoviska - bazéna+telecvične v mes.01/2025 - konečný dodávateľ: Slovenská technická univerzita v Bratislave;
</t>
  </si>
  <si>
    <t xml:space="preserve">Refundácia nákladov súvisiach s účelom rozvoja športovcov:   prenájom športoviska - bazéna+telecvične v mes.01/2025 čiastočne - konečný dodávateľ: Slovenská technická univerzita v Bratislave;
</t>
  </si>
  <si>
    <t xml:space="preserve">Refundácia nákladov súvisiach s účelom rozvoja športovcov:   prenájom športoviska - bazéna+telecvične v mes.02/2025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</si>
  <si>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mes.01-02/2025 - konečný dodávateľ: Slovenská technická univerzita v Bratislave;
</t>
  </si>
  <si>
    <t xml:space="preserve">Refundácia nákladov súvisiacich s účelom rozvoja talentovaných športovcov zaradených do UTM SPF a Top Talent Teamu: prenájom športoviska - bazéna+telecvične v mes.01/2025 - konečný dodávateľ: Slovenská technická univerzita v Bratislave;
</t>
  </si>
  <si>
    <t xml:space="preserve">Refundácia nákladov súvisiacich s účelom rozvoja talentovaných športovcov zaradených do UTM SPF a Top Talent Teamu: prenájom športoviska - bazéna+telecvične v mes.01/2025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</si>
  <si>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mes.01-02/2025 čiastočne - konečný dodávateľ: Slovenská technická univerzita v Bratislave;
</t>
  </si>
  <si>
    <t xml:space="preserve">Refundácia nákladov súvisiach s účelom rozvoja športovcov zaradených do TOP Team SPF Senior: cestovné náklady športovca - letenka počas sústredenia v Limassole (CYP) v termíne 05.-16.05.2025 čiastočne - konečný dodávateľ: Ryanair;
</t>
  </si>
  <si>
    <t>Refundácia nákladov súvisiach s účelom rozvoja športovcov zaradených do TOP Team SPF Senior: cestovné náklady RT-fyzio letenka počas sústredenia v Limassole /CYP/ v termíne 5.-16.5.2025 čiastočne - konečný dodávateľ: Ryanair;</t>
  </si>
  <si>
    <t>Refundácia nákladov súvisiach s účelom rozvoja športovcov zaradených do TOP Team SPF Senior: pobytové náklady športovca počas sústredenia v Limassole (CYP) v termíne 05.-16.05.2025 čiastočne - konečný dodávateľ: Suinny Escape Cyprus;</t>
  </si>
  <si>
    <t>Refundácia nákladov súvisiach s účelom rozvoja športovcov zaradených do TOP Team SPF Senior: pobytové náklady RT počas sústredenia v Limassole (CYP) v termíne 05.-16.05.2025 čiastočne  - konečný dodávateľ: Suinny Escape Cyprus;</t>
  </si>
  <si>
    <t>Refundácia nákladov súvisiach s účelom rozvoja športovcov zaradených do TOP Team SPF Senior: prenájom bazéna počas sústredenia v Limassole (CYP) v termíne 05.-16.05.2025 čiastočne - konečný dodávateľ: Suinny Escape Cyprus;</t>
  </si>
  <si>
    <t>Zmluva č.112 TOP TÍM SR/Košťál/2025-Refundácia nákladov súvisiacich s účelom rozvoja športovcov zaradených do zoznamu športovcov Top tímu a podpory národného športového projektu: náklady športovca na vstup na športovisko - bazén 01/2025</t>
  </si>
  <si>
    <t>Zmluva č.112 TOP TÍM SR/Košťál/2025-Refundácia nákladov súvisiacich s účelom rozvoja športovcov zaradených do zoznamu športovcov Top tímu a podpory národného športového projektu: náklady športovca na vstup na športovisko - bazén v mes. 02/2025</t>
  </si>
  <si>
    <t>Zmluva č.112 TOP TÍM SR/Košťál/2025-Refundácia nákladov súvisiacich s účelom rozvoja športovcov zaradených do zoznamu športovcov Top tímu a podpory národného športového projektu: náklady športovca na materiálne zabezpečenie tréningovej prípravy - fľaška;</t>
  </si>
  <si>
    <t xml:space="preserve">Zmluva č.112 TOP TÍM SR/Košťál/2025-Refundácia nákladov súvisiacich s účelom rozvoja športovcov zaradených do zoznamu športovcov Top tímu a podpory národného športového projektu: náklady športovca na tyzio a masáže v mes. 03/2025 </t>
  </si>
  <si>
    <t xml:space="preserve">Zmluva č.112 TOP TÍM SR/Košťál/2025-Refundácia nákladov súvisiacich s účelom rozvoja športovcov zaradených do zoznamu športovcov Top tímu a podpory národného športového projektu: náklady športovca na tyzio a masáže v mes. 04/2025 </t>
  </si>
  <si>
    <t>Zmluva č.112 TOP TÍM SR/Košťál/2025-Refundácia nákladov súvisiacich s účelom rozvoja športovcov zaradených do zoznamu športovcov Top tímu a podpory národného športového projektu: náklady športovca na vitamíny a výživové doplnky- čiastočne</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</si>
  <si>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plavky</t>
  </si>
  <si>
    <t xml:space="preserve">Zmluva č.110/TOP TÍM SR/Hrnčárová/2025-Refundácia nákladov súvisiacich s účelom rozvoja športovcov zaradených do zoznamu športovcov Top tímu a podpory národného športového projektu: náklady športovca na tyzio a masáže v mes. 02/2025 </t>
  </si>
  <si>
    <t xml:space="preserve">Zmluva č.110/TOP TÍM SR/Hrnčárová/2025-Refundácia nákladov súvisiacich s účelom rozvoja športovcov zaradených do zoznamu športovcov Top tímu a podpory národného športového projektu: náklady športovca na tyzio a masáže v mes. 03/2025 </t>
  </si>
  <si>
    <t xml:space="preserve">Zmluva č.110/TOP TÍM SR/Hrnčárová/2025-Refundácia nákladov súvisiacich s účelom rozvoja športovcov zaradených do zoznamu športovcov Top tímu a podpory národného športového projektu: náklady športovca na tyzio a masáže v mes. 01/2025 </t>
  </si>
  <si>
    <t>Zmluva č.110/TOP TÍM SR/Hrnčárová/2025-Refundácia nákladov súvisiacich s účelom rozvoja športovcov zaradených do zoznamu športovcov Top tímu a podpory národného športového projektu: pobytové náklady športovca počas preteku Orca cup v Bratislave v termíne 02.-04.05.2025</t>
  </si>
  <si>
    <t>Zmluva č.110/TOP TÍM SR/Hrnčárová/2025-Refundácia nákladov súvisiacich s účelom rozvoja športovcov zaradených do zoznamu športovcov Top tímu a podpory národného športového projektu: náklady športovca na predĺženie ubytovania počas sústredenia na Tenerife /ESP/ v termíne 24.03.-02.04.2025</t>
  </si>
  <si>
    <t>Zmluva č.110/TOP TÍM SR/Hrnčárová/2025-Refundácia nákladov súvisiacich s účelom rozvoja športovcov zaradených do zoznamu športovcov Top tímu a podpory národného športového projektu: pobytové náklady športovca počas sústredenia v Lipt.Osade v termíne 12.-16.02.2025</t>
  </si>
  <si>
    <t>Zmluva č.110/TOP TÍM SR/Hrnčárová/2025-Refundácia nákladov súvisiacich s účelom rozvoja športovcov zaradených do zoznamu športovcov Top tímu a podpory národného športového projektu: náklady športovca na stravu počas preteku Orca cup v Bratislave v termíne 02.-04.05.2025</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</si>
  <si>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</si>
  <si>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Refundácia nákladov súvisiach s účelom rozvoja športovcov: pobytové náklady sústredenia v Popranáklady na služby športového odborníka za mes. 04/2025 - konečný dodávateľ: Karel Procházka;</t>
  </si>
  <si>
    <t>Refundácia nákladov súvisiach s účelom rozvoja športovcov: pobytové náklady sústredenia v Popranáklady na služby športového odborníka za mes. 01-03/2025 - konečný dodávateľ: Karel Procházka;</t>
  </si>
  <si>
    <t>prenájom bazéna -prvá časť počas Aklimatizačné sústredenie pred MS Singapur 17.-24.07.2025 Bangkog, Thaisko</t>
  </si>
  <si>
    <t xml:space="preserve">Pracovná cesta
názov podujatia: Kvalifikácia ME muži                            Miesto konania: Istanbul, Turecko                                                        termín podujatia:  08.06.-11.06.2025                                    Spôsob prepravy: letecky                                    Počet všetkých osôb na pracovnej ceste: 15                                                         z toho:
- športovci: 11 
- realizačný tím: 4                                                                    </t>
  </si>
  <si>
    <t>záloha na Sústredenie ÚTM a reprezentácie v DP Calella/ESP v termíne 12.-21.05.2025  na stravu, pitný režim, transfér z letiska</t>
  </si>
  <si>
    <t>vyúčtovanie zálohy z 9.5.2025 (1000 € Vachan)- laktátové prúžky na Sústredenie UTM a reprezentácie DP 12-21.05.2025 v Calella, Španielsko  /175,-eur/</t>
  </si>
  <si>
    <t>vyúčtovanie zálohy z 9.5.2025 (1000 Vachan)-strava pre 18 osôb-15 športovcov+3 real.tím počas Sústredenie UTM a reprezentácie DP 12-21.05.2025 v Calella, Španielsko  /257,10 eur/</t>
  </si>
  <si>
    <t>vyúčtovanie zálohy z 9.5.2025 (1000 Vachan)-strava+pitný režim pre 18 osôb-15 športovcov+3 real.tím počas Sústredenie UTM a reprezentácie DP 12-21.05.2025 v Calella, Španielsko  /112,71 eur/</t>
  </si>
  <si>
    <t>vyúčtovanie zálohy z 9.5.2025 (1000 Vachan)-transfer z letiska pre 18 osôb-15 športovcov+3 real.tím počas Sústredenie UTM a reprezentácie DP 12-21.05.2025 v Calella, Španielsko /320,28 eur/</t>
  </si>
  <si>
    <t>vrátenie zostatku zálohy na Sústredenie ÚTM a reprezentácie v DP Calella/ESP v termíne 12.-21.05.2025  na stravu, pitný režim, transfér z letiska</t>
  </si>
  <si>
    <t>letenky pre 20 osôb-17 športovcov+3 real.tím na Sústredenie UTM a reprezentácie DP 12-21.05.2025 v Calella, Španielsko</t>
  </si>
  <si>
    <t>záloha na ubytovanie vrátane stravy, prenájom dráh a transfer na letisko pre 18 osôb-16 športovcov+2 real.tím počas sústredenia UTM a reprezentácie DP 12-21.05.2025 v Calella, Španielsko</t>
  </si>
  <si>
    <t>záloha na ubytovanie vrátane stravy, prenájom dráh pre 4 osoby-3 športovcov+1 real.tím počas sústredenia UTM a reprezentácie DP 12-21.05.2025 v Calella, Španielsko</t>
  </si>
  <si>
    <t>poplatok za batožinu na letisku na Sústredenie UTM a reprezentácie DP 12-21.05.2025 v Calella, Španielsko</t>
  </si>
  <si>
    <t>Letenka pre 2 osoby - športovci na Sústredenie UTM a reprezentácie DP 12-21.05.2025 v Calella, Španielsko</t>
  </si>
  <si>
    <t>letenka pre 1 osobu- športovec počas Sústredenie UTM a reprezentácie DP 12-21.05.2025 v Calella, Španielsko</t>
  </si>
  <si>
    <t>preprava 22 osôb-19 športovcov+3 real.tím na Sústredenie UTM a reprezentácie DP 12-21.05.2025 v Calella, Španielsko</t>
  </si>
  <si>
    <t xml:space="preserve">Organizácia podujatia
názov podujatia: Slovak National Championship Open 2025 Under 15 &amp; Senior                                      Miesto konania: Bratislava, Slovensko                      termín podujatia: 29.03.-30.03.2025                  počet aktívnych účastníkov: športovcov a  24 členov rozhodcovského zboru, 
počet odpracovaných hodín spolu:433                                                                    </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</si>
  <si>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</si>
  <si>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Zmluva č.112 TOP TÍM SR/Košťál/2025- Refundácia nákladov súvisiacich s účelom rozvoja športovcov zaradených do zoznamu športovcov Top tímu a podpory národného športového projektu: náklady športovca na fyzio počas sústredenia na Tenerife (ESP/ v termíne 27.03.-09.04.2025</t>
  </si>
  <si>
    <t xml:space="preserve">Zmluva č.112 TOP TÍM SR/Košťál/2025- Refundácia nákladov súvisiacich s účelom rozvoja športovcov zaradených do zoznamu športovcov Top tímu a podpory národného športového projektu: náklady športovca na kondičnú prípravu v mes. 01-04/2025 </t>
  </si>
  <si>
    <t>Zmluva č.112 TOP TÍM SR/Košťál/2025- Refundácia nákladov súvisiacich s účelom rozvoja športovcov zaradených do zoznamu športovcov Top tímu a podpory národného športového projektu: náklady športovca na stravu počas preteku VC Pardubice 2025 v termíne 25.-27.04.2025</t>
  </si>
  <si>
    <t>Zmluva č.112 TOP TÍM SR/Košťál/2025- Refundácia nákladov súvisiacich s účelom rozvoja športovcov zaradených do zoznamu športovcov Top tímu a podpory národného športového projektu: pobytové náklady športovca počas preteku VC Pardubice 2025 v termíne 25.-27.04.2025 - čiastočne</t>
  </si>
  <si>
    <t xml:space="preserve">Zmluva č.112 TOP TÍM SR/Košťál/2025- Refundácia nákladov súvisiacich s účelom rozvoja športovcov zaradených do zoznamu športovcov Top tímu a podpory národného športového projektu: náklady športovca na stravu počas preteku VC Pardubice 2025 v termíne 25.-27.04.2025 </t>
  </si>
  <si>
    <t xml:space="preserve">Zmluva č.112 TOP TÍM SR/Košťál/2025- Refundácia nákladov súvisiacich s účelom rozvoja športovcov zaradených do zoznamu športovcov Top tímu a podpory národného športového projektu: cestovné náklady športovca  počas preteku VC Pardubice 2025 v termíne 25.-27.04.2025 </t>
  </si>
  <si>
    <t>VUB0062025</t>
  </si>
  <si>
    <t>Hrubé mzdy vyplatené osobám (zamestnancom) vrátane odvodov zamestnávateľa
počet fyzických osôb: 5 TPP+3 dohody
obdobie 05/2025</t>
  </si>
  <si>
    <t>Hrubé mzdy vyplatené osobám (zamestnancom) vrátane odvodov zamestnávateľa
počet fyzických osôb: 3 TPP+1 dohoda
obdobie: 05/2025</t>
  </si>
  <si>
    <t>4 osôb</t>
  </si>
  <si>
    <t>Hrubé mzdy vyplatené osobám (zamestnancom) vrátane odvodov zamestnávateľa
počet fyzických osôb: 4 TPP+ 31 dohôd
obdobie: 05/2025</t>
  </si>
  <si>
    <t>35 osôb</t>
  </si>
  <si>
    <t>25STR013</t>
  </si>
  <si>
    <t>Finančný príspevok na stravu pre zamestnancov na jún 2025</t>
  </si>
  <si>
    <t>25š044</t>
  </si>
  <si>
    <t>00004</t>
  </si>
  <si>
    <t>druhá záloha na pobytové náklady pre 16 osôb-14 športovcov+ 2 real.tím počas ME U16 muži 6-14.7.2025 Ljubljana, Slovinsko</t>
  </si>
  <si>
    <t>25š046</t>
  </si>
  <si>
    <t xml:space="preserve">druhá záloha na ubytovanie pre 5 osôb -počas ME Stari Grad 27-31.5.2025 </t>
  </si>
  <si>
    <t>25š050</t>
  </si>
  <si>
    <t>25/06/2025</t>
  </si>
  <si>
    <t>záloha na ubytovanie pre 1 športovca počas ME U16 ženy 27.6.-3.7.2025 v Istanbule / Turecko</t>
  </si>
  <si>
    <t>2520š0912</t>
  </si>
  <si>
    <t>4857,5611</t>
  </si>
  <si>
    <t>Hrvatske autoceste d.o.o.</t>
  </si>
  <si>
    <t>2520š0913</t>
  </si>
  <si>
    <t>3375</t>
  </si>
  <si>
    <t>2520š0914</t>
  </si>
  <si>
    <t>174408</t>
  </si>
  <si>
    <t>Autocesta Zagreb-Macelj d.o.o.</t>
  </si>
  <si>
    <t>ASFINAG</t>
  </si>
  <si>
    <t>2520š0915</t>
  </si>
  <si>
    <t>1144,1145</t>
  </si>
  <si>
    <t>2520š0916</t>
  </si>
  <si>
    <t>S430</t>
  </si>
  <si>
    <t>Jadrolinija</t>
  </si>
  <si>
    <t>INA INDUSTRIJA NAFTE d.d.</t>
  </si>
  <si>
    <t>vyúčtovanie zálohy z 26.5.2025 (2000 Vachan)- dialničné poplatky v Chorvátsku na podujatie ME Stari Grad 27-31.5.2025 /spolu: 76,40 eur/</t>
  </si>
  <si>
    <t>vyúčtovanie zálohy z 26.5.2025 (2000 Vachan)- dialničné poplatky v Chorvátsku na podujatie ME Stari Grad 27-31.5.2025 /spolu: 10,- eur/</t>
  </si>
  <si>
    <t>vyúčtovanie zálohy z 26.5.2025 (2000 Vachan)- dialničné poplatky v Rakúsku na podujatie ME Stari Grad 27-31.5.2025 /spolu: 8,80 eur/</t>
  </si>
  <si>
    <t>vyúčtovanie zálohy z 26.5.2025 (2000 Vachan)- trajekt v Chorvátsku na podujatie ME Stari Grad 27-31.5.2025 /spolu: 245,80 eur/</t>
  </si>
  <si>
    <t>vyúčtovanie zálohy z 26.5.2025 (2000 Vachan)- strava pre 5 osôb cestou späť z podujatia ME Stari Grad 27-31.5.2025 / spolu: 46,03 eur/</t>
  </si>
  <si>
    <t>2520š0917</t>
  </si>
  <si>
    <t>2.juna 2025</t>
  </si>
  <si>
    <t>2520š0918</t>
  </si>
  <si>
    <t>5.juna 2025</t>
  </si>
  <si>
    <t>UBER</t>
  </si>
  <si>
    <t>BOLT</t>
  </si>
  <si>
    <t>vyúčtovanie zálohy z 29.5.2025 (1500 Thuringerová)- preprava pre 6 osôb počas EA Artistic Swimming Championships 30.5.-6.6.2025 Funchal (POR) /spolu: 7,90 eur/</t>
  </si>
  <si>
    <t>vyúčtovanie zálohy z 29.5.2025 (1500 Thuringerová)- preprava pre 6 osôb počas EA Artistic Swimming Championships 30.5.-6.6.2025 Funchal (POR) /spolu: 49,78 eur/</t>
  </si>
  <si>
    <t>2520š0919</t>
  </si>
  <si>
    <t>0409/00114</t>
  </si>
  <si>
    <t>2520š0920</t>
  </si>
  <si>
    <t>200116012</t>
  </si>
  <si>
    <t>HELLOPAY ZRT.</t>
  </si>
  <si>
    <t>LEROY BISTRO</t>
  </si>
  <si>
    <t>vyúčtovanie zálohy z 29.5.2025 (1500 Thuringerová)- obed pre  osobu-tréner na letisku počas EA Artistic Swimming Championships 30.5.-6.6.2025 Funchal (POR) /spolu: 6,78 eur/</t>
  </si>
  <si>
    <t>vyúčtovanie zálohy z 29.5.2025 (1500 Thuringerová)- obed pre 3 osoby-športovkyne na letisku počas EA Artistic Swimming Championships 30.5.-6.6.2025 Funchal (POR) /spolu: 26,01 eur/</t>
  </si>
  <si>
    <t>2520š0921</t>
  </si>
  <si>
    <t>567</t>
  </si>
  <si>
    <t>2520š0922</t>
  </si>
  <si>
    <t>20/548563</t>
  </si>
  <si>
    <t>ALFORNO MADEIRA</t>
  </si>
  <si>
    <t>BUONDI -AEROPORTO</t>
  </si>
  <si>
    <t>vyúčtovanie zálohy z 29.5.2025 (1500 Thuringerová)- večera pre 6 osôb-3 športovkyne +3 real.tím počas EA Artistic Swimming Championships 30.5.-6.6.2025 Funchal (POR) / spolu: 111,95 eur/</t>
  </si>
  <si>
    <t>vyúčtovanie zálohy z 29.5.2025 (1500 Thuringerová)- večera pre 3 osoby- športovkyne na letisku počas EA Artistic Swimming Championships 30.5.-6.6.2025 Funchal (POR) /spolu: 30,10 eur/</t>
  </si>
  <si>
    <t>2520š0923</t>
  </si>
  <si>
    <t>953/95697</t>
  </si>
  <si>
    <t>BITES &amp; BEER</t>
  </si>
  <si>
    <t>vyúčtovanie zálohy z 29.5.2025 (1500 Thuringerová)- večera pre 2 osoby- real.tím na letisku počas EA Artistic Swimming Championships 30.5.-6.6.2025 Funchal (POR) /spolu: 30,25 eur/</t>
  </si>
  <si>
    <t>25FA40423</t>
  </si>
  <si>
    <t>5020251912</t>
  </si>
  <si>
    <t xml:space="preserve">vyúčtovanie zálohy 25š042 na ubytovanie vrátane stravy, prenájom plaveckých dráh, prenájom miestnosti počas podujatia Veľká cena Slovenska 23-25.5.2025 Šamorín /spolu: 17578,-eur/ </t>
  </si>
  <si>
    <t>25FA40503</t>
  </si>
  <si>
    <t>10253712</t>
  </si>
  <si>
    <t>vyúčtovanie zálohy 25š037 na letenky pre 16 osôb-13 športovcov+2 real.tím +1 rozhodca na podujatie ME U16 ženy 27.6.-4.7.2025 Istambul, Turecko /spolu: 5968,- eur/</t>
  </si>
  <si>
    <t>25FA40518</t>
  </si>
  <si>
    <t>17984</t>
  </si>
  <si>
    <t>E-Vignette Slovenia</t>
  </si>
  <si>
    <t>vyúčtovanie zálohy z 26.5.2025 (2000 Vachan)- dialničná známka Slovinsko na podujatie ME Stari Grad 27-31.5.2025 /spolu: 40,29 eur/</t>
  </si>
  <si>
    <t>25FA40519</t>
  </si>
  <si>
    <t>400040974594</t>
  </si>
  <si>
    <t>vyúčtovanie zálohy z 26.5.2025 (2000 Vachan)- dialničná známka Rakúsko na podujatie ME Stari Grad 27-31.5.2025 /spolu: 12,40 eur/</t>
  </si>
  <si>
    <t>vrátenie zostatku zálohy z 29.5.2025 /Thuringerová 1500,-eur/ na ME Funchal/POR v termíne 30.5.-6.6.2025</t>
  </si>
  <si>
    <t>vrátenie zostatku zálohy z 26.5.2025 /Vachan  2000,-eur/ na ME Stari Grad/CRO v termíne 27.-31.5.2025</t>
  </si>
  <si>
    <t>25FA40422</t>
  </si>
  <si>
    <t>1252883</t>
  </si>
  <si>
    <t>Prenájom kopírovacieho zariadenia za obdobie 05/2025</t>
  </si>
  <si>
    <t>25FA40427</t>
  </si>
  <si>
    <t>FV250359</t>
  </si>
  <si>
    <t>prepis hlasového záznamu z konferencie SPF z 28.04.2025</t>
  </si>
  <si>
    <t>35972351</t>
  </si>
  <si>
    <t>TOP PREKLADY, s.r.o.</t>
  </si>
  <si>
    <t>25FA40430</t>
  </si>
  <si>
    <t>2025050188</t>
  </si>
  <si>
    <t xml:space="preserve"> IT služby za mesiac 2025/05 v zmysle zmluvy o poskytovaní služieb z 28.02.2022 +monitorovací systém nad rámec zmluvy</t>
  </si>
  <si>
    <t>25FA40434</t>
  </si>
  <si>
    <t>10250125</t>
  </si>
  <si>
    <t>25FA40435</t>
  </si>
  <si>
    <t>10250111</t>
  </si>
  <si>
    <t>Spotreba el.energie kanc.priestory, sklady za 2025/05</t>
  </si>
  <si>
    <t>Nájomné/kancelárie,sklady,garáž a parkovacie státia za 06/2025</t>
  </si>
  <si>
    <t>25FA40443</t>
  </si>
  <si>
    <t>20250071</t>
  </si>
  <si>
    <t>výkon zodpovednej osoby 05/2025 v zmysle Zmluvy o poskytovaní služby v oblasti ochrany osobných údajov zo dňa 16.7.2023</t>
  </si>
  <si>
    <t>25FA40456</t>
  </si>
  <si>
    <t>FV-44911/2025</t>
  </si>
  <si>
    <t>monitoring služobných vozidiel za 05/2025 (BT707DT, BL062GD, BL976KD, BL557MU,BT147AB)</t>
  </si>
  <si>
    <t>25FA40466</t>
  </si>
  <si>
    <t>1020250006</t>
  </si>
  <si>
    <t xml:space="preserve">Tvorba web.stránky za 2025/05 na základe rámcovej licenčnej zmluvy  </t>
  </si>
  <si>
    <t>25FA40476</t>
  </si>
  <si>
    <t>70250154</t>
  </si>
  <si>
    <t>doručovateľský servis v zmysle mandátnej zmluvy za 2025/05</t>
  </si>
  <si>
    <t>25FA40484</t>
  </si>
  <si>
    <t>252405</t>
  </si>
  <si>
    <t>účtovné služby za mesiac 05/2025</t>
  </si>
  <si>
    <t>25FA40526</t>
  </si>
  <si>
    <t>2025060362</t>
  </si>
  <si>
    <t>Microsoft 365 Business Standard/licencie za 2025/05</t>
  </si>
  <si>
    <t>25FA40529</t>
  </si>
  <si>
    <t>5847228143</t>
  </si>
  <si>
    <t>Pevná linka, mobilné čísla /11ks/mobilný internet 11ks za obdobie 24.05.-23.07.2025</t>
  </si>
  <si>
    <t>2520š0663</t>
  </si>
  <si>
    <t>6817113613</t>
  </si>
  <si>
    <t>2520š0664</t>
  </si>
  <si>
    <t>6817113058</t>
  </si>
  <si>
    <t>poistenie majetku počas prepravy EČZ OMEGA quantum od 09.06.2025 do 08.06.26</t>
  </si>
  <si>
    <t>poistenie majetku v sklade EČZ OMEGA quantum, Aquatics PRY od 09.06.2025 do 08.06.26</t>
  </si>
  <si>
    <t>Komunálna poisťovňa,a.s.</t>
  </si>
  <si>
    <t>2520š0856</t>
  </si>
  <si>
    <t>81</t>
  </si>
  <si>
    <t>príprava a vykonanie STK a EK vozidla BT707DT Citroen Jumper</t>
  </si>
  <si>
    <t>Autoteam, s.r.o.</t>
  </si>
  <si>
    <t>2520š0796</t>
  </si>
  <si>
    <t>11413974</t>
  </si>
  <si>
    <t>2520š0797</t>
  </si>
  <si>
    <t>1158591</t>
  </si>
  <si>
    <t>Poistenie majetku svetelná tabuľa pre plávanie (prenosný zobrazovací panel) 14.6.2025-13.6.2026</t>
  </si>
  <si>
    <t>Poistenie majetku vnútroštátna preprava svetelnej tabule pre plávanie (prenosný zobrazovací panel) 14.6.2025-13.6.2026</t>
  </si>
  <si>
    <t>Union poisťovňa, a. s.</t>
  </si>
  <si>
    <t>2520š0911</t>
  </si>
  <si>
    <t>726</t>
  </si>
  <si>
    <t>poštové obálky 25 ks</t>
  </si>
  <si>
    <t>25FA40424</t>
  </si>
  <si>
    <t>2025_0027</t>
  </si>
  <si>
    <t>služby fotografa počas Veľká cena Slovenska 23-25.5.2025 Šamorín</t>
  </si>
  <si>
    <t>47454539</t>
  </si>
  <si>
    <t>TUSsolutions s.r.o.</t>
  </si>
  <si>
    <t>25FA40425</t>
  </si>
  <si>
    <t>24250371</t>
  </si>
  <si>
    <t>ubytovanie pre 4 osoby-3 športovci+1 real.tím  počas Medzinárodné plav. preteky V4–Olympic Hopes 9–11.5.2025 Praha</t>
  </si>
  <si>
    <t>25FA40426</t>
  </si>
  <si>
    <t>0852025</t>
  </si>
  <si>
    <t>ubytovanie rozhodcovského zboru počas Majstrovstvá SR ml. žiakov 6-8.6.2025 Štúrovo</t>
  </si>
  <si>
    <t>36762113</t>
  </si>
  <si>
    <t>EL PASO, s.r.o. - Elite</t>
  </si>
  <si>
    <t>25FA40428</t>
  </si>
  <si>
    <t>202505002</t>
  </si>
  <si>
    <t>prenájom bazéna -druhá časť počas Aklimatizačné sústredenie pred MS Singapur 17.-24.7.2025 Bangkog, Thaisko</t>
  </si>
  <si>
    <t>25FA40429</t>
  </si>
  <si>
    <t>administratívne služby manažéra reprezentácií vodného póla za 2025/05 + cestovné náhrady na MT+VT 22-28.5.2025 Nováky</t>
  </si>
  <si>
    <t>25FA40431</t>
  </si>
  <si>
    <t>20250104</t>
  </si>
  <si>
    <t>štartovný poplatok pre 16 osôb-14 športovcov+2 real.tím na podujatie MT U16 muži 5-8.6.2025 Ďečín</t>
  </si>
  <si>
    <t xml:space="preserve">Pracovná cesta
názov podujatia: MT U16 muži                                        Miesto konania:  Dečín, Česká republika                     termín podujatia:  05.06.-08.06.2025     Spôsob prepravy:                                     Počet všetkých osôb na pracovnej ceste: 16                                                      z toho:
- športovci: 14  
- realizačný tím:  2                                                                    </t>
  </si>
  <si>
    <t>25FA40432</t>
  </si>
  <si>
    <t>činnosť športového odborníka -trénerské služby počas MT muži WPT Series 15-18.5.2025 Elektrenai (LTU)</t>
  </si>
  <si>
    <t>25FA40433</t>
  </si>
  <si>
    <t>25FA40444</t>
  </si>
  <si>
    <t>20250007</t>
  </si>
  <si>
    <t>25FA40452</t>
  </si>
  <si>
    <t>20250504</t>
  </si>
  <si>
    <t>administratívne služby asistenta vodného póla ženy za 2025/05</t>
  </si>
  <si>
    <t>tanečná príprava reprezentačného družstva SP za mesiac 2025/05</t>
  </si>
  <si>
    <t>25FA40445</t>
  </si>
  <si>
    <t>Medzinárodné plav. preteky V4–Olympic Hopes 9–11.5.2025 Praha</t>
  </si>
  <si>
    <t>56086300</t>
  </si>
  <si>
    <t>Mgr. Denisa Polláková</t>
  </si>
  <si>
    <t>25FA40446</t>
  </si>
  <si>
    <t>25FA40447</t>
  </si>
  <si>
    <t>2025003</t>
  </si>
  <si>
    <t>50746316</t>
  </si>
  <si>
    <t>Swim Warriors</t>
  </si>
  <si>
    <t>25FA40448</t>
  </si>
  <si>
    <t>2025002</t>
  </si>
  <si>
    <t>Finančný príspevok na usporiadanie-prípravu podujatia  Jarné M-SSO BAJS 2.kolo 10.5.2025 Banská Bystrica , na základe zmluvy č. 10/2025</t>
  </si>
  <si>
    <t>25FA40457</t>
  </si>
  <si>
    <t>102025</t>
  </si>
  <si>
    <t>54531535</t>
  </si>
  <si>
    <t>Adam Halas</t>
  </si>
  <si>
    <t>25FA40458</t>
  </si>
  <si>
    <t>FA220250501</t>
  </si>
  <si>
    <t>trénerská činnosť SP za 2025/05</t>
  </si>
  <si>
    <t>25FA40459</t>
  </si>
  <si>
    <t>250163</t>
  </si>
  <si>
    <t>prenájom bazéna počas podujatia Slovenský pohár plav. nádejí 1.k. 31.5.2025 Dolný Kubín</t>
  </si>
  <si>
    <t>36719170</t>
  </si>
  <si>
    <t>AQUA Kubín s.r.o.</t>
  </si>
  <si>
    <t>25FA40462</t>
  </si>
  <si>
    <t>10253418</t>
  </si>
  <si>
    <t>zmena letenky pre 2 osoby- športovci na podujatie Kvalifikácia ME muži 8-11.6.2025 Istanbul, Turecko</t>
  </si>
  <si>
    <t>25FA40463</t>
  </si>
  <si>
    <t>20250027</t>
  </si>
  <si>
    <t>tvorba a úprava scoring systému na hodnotenie a registráciu súťaží v synchronizovanom plávaní</t>
  </si>
  <si>
    <t>25FA40467</t>
  </si>
  <si>
    <t>2025030</t>
  </si>
  <si>
    <t>36132624</t>
  </si>
  <si>
    <t>Mestský plavecký klub Dolný Kubín, o.z.</t>
  </si>
  <si>
    <t>25FA40468</t>
  </si>
  <si>
    <t>2025031</t>
  </si>
  <si>
    <t>25FA40469</t>
  </si>
  <si>
    <t>2025029</t>
  </si>
  <si>
    <t>Finančný príspevok na usporiadanie-prípravu podujatia  Slovenský pohár plav. nádejí 1.k. 31.5.2025 Dolný Kubín , na základe zmluvy č. 13/2025</t>
  </si>
  <si>
    <t>25FA40471</t>
  </si>
  <si>
    <t>10253509</t>
  </si>
  <si>
    <t>25FA40472</t>
  </si>
  <si>
    <t>10253610</t>
  </si>
  <si>
    <t>zmena letenky pre 1 osobu- športovec na podujatie Kvalifikácia ME muži 8-11.6.2025 Istanbul, Turecko</t>
  </si>
  <si>
    <t>25FA40475</t>
  </si>
  <si>
    <t>1120500369</t>
  </si>
  <si>
    <t>správa webu is.vodnepolo.com za mesiac 2025/05</t>
  </si>
  <si>
    <t>25FA40477</t>
  </si>
  <si>
    <t>ubytovanie pre 2 osoby -rozhodcovia počas Veľká cena Slovenska 23-25.5.2025 Šamorín</t>
  </si>
  <si>
    <t>50733176</t>
  </si>
  <si>
    <t>ŠPORTOVÝ KLUB POLÍCIE KOŠICE-</t>
  </si>
  <si>
    <t>25FA40479</t>
  </si>
  <si>
    <t>25FA40480</t>
  </si>
  <si>
    <t>08/2025</t>
  </si>
  <si>
    <t>činnosť športového odborníka -trénerské služby VP počas MT+VT ženy 22-28.5.2025 Nováky</t>
  </si>
  <si>
    <t>činnosť športového odborníka -trénerské služby počas MT+VT ženy 22-28.5.2025 Nováky</t>
  </si>
  <si>
    <t>25FA40482</t>
  </si>
  <si>
    <t>20250208</t>
  </si>
  <si>
    <t>pobytové náklady vrátane stravy pre 17 osôb-15 športovcov+2 real.tím počas Kvalifikácia ME ženy 6-8.6.2025 Nováky</t>
  </si>
  <si>
    <t>25FA40483</t>
  </si>
  <si>
    <t>20250209</t>
  </si>
  <si>
    <t>preprava družstva VP pre 16 osôb-14 športovcov+2 real.tím  počas MT U16 muži 5-8.6.2025 Ďečín</t>
  </si>
  <si>
    <t>25FA40478</t>
  </si>
  <si>
    <t>zdravotná služba počas podujatia Majstrovstvá SR ml. žiakov 6-8.6.2025 Štúrovo</t>
  </si>
  <si>
    <t>25FA40473</t>
  </si>
  <si>
    <t>FA 2550603</t>
  </si>
  <si>
    <t>ubytovanie pre 1 osobu- rozhodca počas NL st. kadeti 31.5.-1.6.2025 Piešťany</t>
  </si>
  <si>
    <t>25FA40474</t>
  </si>
  <si>
    <t>činnosť športového odborníka vodného póla -rozhodca -Zmluva RVP010/2025 počas MT ženy 22-28.5.2025 Nováky, MT muži 28.5.-1.6.2025 Nováky</t>
  </si>
  <si>
    <t>25FA40481</t>
  </si>
  <si>
    <t>20250183</t>
  </si>
  <si>
    <t>pobytové náklady vrátane stravy pre 16 osôb-14 športovcov+2 real.tím počas MT Dunajský pohár muži 29.5.-1.6.2025 Nováky</t>
  </si>
  <si>
    <t>25FA40485</t>
  </si>
  <si>
    <t>20250252</t>
  </si>
  <si>
    <t>ubytovanie pre 2 osoby- rozhodcovia počas II. NL st. žiaci 7-8.6.2025 Vrútky</t>
  </si>
  <si>
    <t>30499097</t>
  </si>
  <si>
    <t>Ľubomír Kuzma</t>
  </si>
  <si>
    <t>25FA40486</t>
  </si>
  <si>
    <t>20250016</t>
  </si>
  <si>
    <t>trénerské služby počas  Sústredenia UTM a reprezentácie DP 12-21.5.2025 v Calella, Španielsko</t>
  </si>
  <si>
    <t>25FA40487</t>
  </si>
  <si>
    <t>34000381</t>
  </si>
  <si>
    <t>Telovýchovná jednota Dunaj Štúrovo</t>
  </si>
  <si>
    <t>25FA40488</t>
  </si>
  <si>
    <t>cestovné náhrady počas trénerských služieb na podujatí EP Protaras 1-4.5.2025 Cyprus</t>
  </si>
  <si>
    <t>25FA40491</t>
  </si>
  <si>
    <t>892025</t>
  </si>
  <si>
    <t>ubytovanie pre 2 osoby-rozhodcovia počas I. NL st. kadeti 4.t. 31.5.-1.6.2025 Vrútky</t>
  </si>
  <si>
    <t>46141405</t>
  </si>
  <si>
    <t>Penzión Marco Polo</t>
  </si>
  <si>
    <t>25FA40492</t>
  </si>
  <si>
    <t>952025</t>
  </si>
  <si>
    <t>ubytovanie pre 4 osoby-rozhodcovia počas NL juniori 3.t. 13-15.6.2025 Vrútky</t>
  </si>
  <si>
    <t>poplatok za vedenie účtu za jún</t>
  </si>
  <si>
    <t>25FA40493</t>
  </si>
  <si>
    <t>2501</t>
  </si>
  <si>
    <t xml:space="preserve">náklady na stravovanie pre 16 osôb-14 športovcov + 2 real.tím počas VT muži 4-6.6.2025 Košice </t>
  </si>
  <si>
    <t>53133781</t>
  </si>
  <si>
    <t>Food Business s.r.o.</t>
  </si>
  <si>
    <t>25FA40494</t>
  </si>
  <si>
    <t>činnosť športového odborníka -trénerské služby počas MT Dunajský pohár muži 29.5.-1.6.2025 Nováky</t>
  </si>
  <si>
    <t>25FA40495</t>
  </si>
  <si>
    <t>25FA40496</t>
  </si>
  <si>
    <t>2025007</t>
  </si>
  <si>
    <t>prenájom vozidla KE102OR -preprava družstva VP 6 športovcov+2 real.tím na a z podujatia MT Dunajský pohár muži 29.5.-1.6.2025 Nováky</t>
  </si>
  <si>
    <t>25FA40498</t>
  </si>
  <si>
    <t>činnosť športového odborníka -trénerské služby počas VT muži 4-6.6.2025 Košice  a Kvalifikácia ME muži 8-11.6.2025 Istanbul, Turecko</t>
  </si>
  <si>
    <t>25FA40497</t>
  </si>
  <si>
    <t>prenájom vozidla KE102OR -preprava družstva VP 6 športovcov+2 real.tím na a z podujatia Kvalifikácia ME muži 8-11.6.2025 Istanbul, Turecko</t>
  </si>
  <si>
    <t>25FA40499</t>
  </si>
  <si>
    <t>2025010</t>
  </si>
  <si>
    <t>zdravotná služba počas podujatia Majstrovstvá SR open a juniorov 13-15.6.2025 Bratislava</t>
  </si>
  <si>
    <t>25FA40500</t>
  </si>
  <si>
    <t>24250502</t>
  </si>
  <si>
    <t>ubytovanie rozhodcovského zboru-12 osôb počas podujatia Majstrovstvá SR open a juniorov 13-15.6.2025 Bratislava</t>
  </si>
  <si>
    <t>25FA40501</t>
  </si>
  <si>
    <t>250100011</t>
  </si>
  <si>
    <t>Technicko-organizačné zabezpečenie podujatia Majstrovstvá SR open a juniorov 13-15.6.2025 Bratislava</t>
  </si>
  <si>
    <t>25FA40502</t>
  </si>
  <si>
    <t>FTV-2025-10-000079</t>
  </si>
  <si>
    <t>oprava 1 ks žltej plaveckej PVC nafukovacej brány</t>
  </si>
  <si>
    <t>36322181</t>
  </si>
  <si>
    <t>Zepelin, s.r.o.</t>
  </si>
  <si>
    <t>25FA40504</t>
  </si>
  <si>
    <t>20250021</t>
  </si>
  <si>
    <t>cestovné náhrady na podujatí ME Stari Grad 27-31.5.2025</t>
  </si>
  <si>
    <t>25FA40505</t>
  </si>
  <si>
    <t>25VF003</t>
  </si>
  <si>
    <t>zabezpečenie plavčíkov počas podujatia MSR Juniorov a Mladších žiakov &amp; Synchro Stars 3.-4.5.2025 Bratislava</t>
  </si>
  <si>
    <t>25FA40506</t>
  </si>
  <si>
    <t>8891014653/06</t>
  </si>
  <si>
    <t xml:space="preserve">cestovné poistenie počas MT muži WPT Series 15-18.5.2025 Elektrenai (LTU)-15 osôb-12 športovcov+3 real.tím, </t>
  </si>
  <si>
    <t xml:space="preserve">cestovné poistenie počas  EP Protaras 1-4.5.2025 Cyprus-9 osôb-7 športovcov+2 real.tím, </t>
  </si>
  <si>
    <t>cestovné poistenie počas  EA Artistic Swimming Championships 30.5.-6.6.2025 Funchal (POR)-6 osôb</t>
  </si>
  <si>
    <t>25FA40507</t>
  </si>
  <si>
    <t>OC-00374-AC_WC00559</t>
  </si>
  <si>
    <t>pobytové náklady pre 25 osôb počas MS Singapur 14.7.-4.8.2025</t>
  </si>
  <si>
    <t>World Aquatics Championships Singapore Pte. Ltd.</t>
  </si>
  <si>
    <t>d - Duša Matej</t>
  </si>
  <si>
    <t>25FA40508</t>
  </si>
  <si>
    <t>20250018</t>
  </si>
  <si>
    <t>vedenie reprezentácie DP spojené s administratívou v zmysle Zmluvy č. 001/2025 za 2025/05</t>
  </si>
  <si>
    <t>25FA40509</t>
  </si>
  <si>
    <t>20250019</t>
  </si>
  <si>
    <t>trénerské služby počas  ME Stari Grad 27-31.5.2025</t>
  </si>
  <si>
    <t>25FA40510</t>
  </si>
  <si>
    <t>25/05/0111</t>
  </si>
  <si>
    <t>Materiálne zabezpečenie reprezentácie -tréningové plavky 12 ks</t>
  </si>
  <si>
    <t>25FA40511</t>
  </si>
  <si>
    <t>25060008</t>
  </si>
  <si>
    <t>25FA40512</t>
  </si>
  <si>
    <t>FA20250014</t>
  </si>
  <si>
    <t>príprava grafiky na poháre a štítky na medaile pre domáce súťaže vo VP</t>
  </si>
  <si>
    <t>25FA40513</t>
  </si>
  <si>
    <t>0001FV000804/25</t>
  </si>
  <si>
    <t xml:space="preserve"> poháre 3 ks, štítky na medaile 54 ks štítky na poháre 5 ks na domáce súťaže VP</t>
  </si>
  <si>
    <t>25FA40514</t>
  </si>
  <si>
    <t>0742025</t>
  </si>
  <si>
    <t>ubytovanie pre 2 osoby-rozhodcovia počas I. liga ženy 14-15.6.2025 Piešťany</t>
  </si>
  <si>
    <t>30099021</t>
  </si>
  <si>
    <t>Ing. Juraj Mrázik Penzion Benátky</t>
  </si>
  <si>
    <t>25FA40515</t>
  </si>
  <si>
    <t>25009</t>
  </si>
  <si>
    <t>ubytovanie pre 17 osôb-16 športovcov + 1 real.tím počas VT U16 ženy 11-15.6.2025 Topoľčany</t>
  </si>
  <si>
    <t>53308069</t>
  </si>
  <si>
    <t>BATAVYA ALFA, s. r. o.</t>
  </si>
  <si>
    <t xml:space="preserve">Pracovná cesta
názov podujatia: VT U16 ženy                                        Miesto konania:  Topoľčany, Slovensko                      termín podujatia: 11.06.-15.06.2025        Spôsob prepravy:                                     Počet všetkých osôb na pracovnej ceste: 17                                                          z toho:
- športovci: 16 
- realizačný tím: 1                                                                      </t>
  </si>
  <si>
    <t>25FA40520</t>
  </si>
  <si>
    <t>Činnosť športovéhoodborníka -trénerske služby na podujatí+cestovné náhrady</t>
  </si>
  <si>
    <t xml:space="preserve">Pracovná cesta
názov podujatia: Kvalifikácia na ME ženy                                 Miesto konania: Nováky, Slovensko                                                    termín podujatia: 06.06.-08.06.2025                                    Spôsob prepravy:                                     Počet všetkých osôb na pracovnej ceste: 17                                                         z toho:
- športovci: 15 
- realizačný tím: 2                                                                   </t>
  </si>
  <si>
    <t>25FA40521</t>
  </si>
  <si>
    <t>250004</t>
  </si>
  <si>
    <t xml:space="preserve">Strava počas podujatia pre 16 osôb -športovcov </t>
  </si>
  <si>
    <t>56192649</t>
  </si>
  <si>
    <t>MADAKT s. r. o.</t>
  </si>
  <si>
    <t>25FA40522</t>
  </si>
  <si>
    <t>250100012</t>
  </si>
  <si>
    <t>Prenájom bazéna počas podujatia pre 16 osôb-športovcov</t>
  </si>
  <si>
    <t>29250079</t>
  </si>
  <si>
    <t>Nevratný preddavok za letenky pre 16 osôb na MS juniorov Otopeni/ROM, 19-24.8.2025</t>
  </si>
  <si>
    <t>25FA40524</t>
  </si>
  <si>
    <t>10253188</t>
  </si>
  <si>
    <t>Letenky pre 3 osoby/športovcov na podujatie  Kvalifikácia ME muži 8-11.6.2025 Istanbul, Turecko</t>
  </si>
  <si>
    <t>25FA40525</t>
  </si>
  <si>
    <t>10253861</t>
  </si>
  <si>
    <t>Letenky pre 1 osobu/športovca na podujatie  Kvalifikácia ME muži 8-11.6.2025 Istanbul, Turecko</t>
  </si>
  <si>
    <t>25FA40527</t>
  </si>
  <si>
    <t>10253389</t>
  </si>
  <si>
    <t>Letenky pre 14 osôb/11 športovcov + 3 real.tím na MEJ DP -Setúbal/POR 17.-22.6.2025</t>
  </si>
  <si>
    <t>25FA40528</t>
  </si>
  <si>
    <t>10253749</t>
  </si>
  <si>
    <t>Poplatok za batožinu/preprava masérskeho stola  na MEJ DP -Setúbal/POR 17.-22.6.2025</t>
  </si>
  <si>
    <t>25FA40530</t>
  </si>
  <si>
    <t>250100010</t>
  </si>
  <si>
    <t>Zapožičanie športového vybavenia bazéna s časomierou na podujatí pre 18 hráčov +1 real.tím</t>
  </si>
  <si>
    <t>25FA40532</t>
  </si>
  <si>
    <t>250100008</t>
  </si>
  <si>
    <t>činnosť športového odborníka -trénerske služby na podujatí VT ženy U16, Topoľčany 6-8.6.2025</t>
  </si>
  <si>
    <t>25FA40531</t>
  </si>
  <si>
    <t>2523018</t>
  </si>
  <si>
    <t>činnosť športového odborníka -trénerske služby na podujatí VT U16 ženy 11-15.6.2025 Topoľčany</t>
  </si>
  <si>
    <t>25FA40533</t>
  </si>
  <si>
    <t>činnosť športového odborníka -trénerske služby na podujatí VT ženy U16, Topoľčany 11-15.6.2025</t>
  </si>
  <si>
    <t>25FA40534</t>
  </si>
  <si>
    <t xml:space="preserve">činnosť športového odborníka -fyzioterapeuta počas podujatia Sústredenie UTM a reprezentácie DP 12-21.5.2025 </t>
  </si>
  <si>
    <t>52151905</t>
  </si>
  <si>
    <t>Tomáš Fiľak</t>
  </si>
  <si>
    <t>25FA40535</t>
  </si>
  <si>
    <t>25060009</t>
  </si>
  <si>
    <t>trénerská činnosť v rámci rozvoja športu za obdobie 01-06/2025</t>
  </si>
  <si>
    <t>25FA40436</t>
  </si>
  <si>
    <t>1MB/2025</t>
  </si>
  <si>
    <t>Zmluva č.109/TOP TÍM SR/Bernáthová/2025 náklady súvisiace s účelom rozvoja športovcov zaradených do zoznamu športovcov Top tímu a podpory národného športového projektu: náklady športovca na služby fyzioterapeuta v mes. 01-04/2025</t>
  </si>
  <si>
    <t>d - Bernathova Michaela</t>
  </si>
  <si>
    <t>25FA40437</t>
  </si>
  <si>
    <t>1LK/2025</t>
  </si>
  <si>
    <t>Zmluva č.115/TOP TÍM SR/Krajčovičová/2025 náklady súvisiace s účelom rozvoja športovcov zaradených do zoznamu športovcov Top tímu a podpory národného športového projektu: náklady športovca na služby fyzioterapeuta v mes. 01-04/2025</t>
  </si>
  <si>
    <t>d - Krajčovičová Lea</t>
  </si>
  <si>
    <t>25FA40450</t>
  </si>
  <si>
    <t>250100032</t>
  </si>
  <si>
    <t>d - Potocká Tamara</t>
  </si>
  <si>
    <t>25FA40451</t>
  </si>
  <si>
    <t>250100034</t>
  </si>
  <si>
    <t>25FA40470</t>
  </si>
  <si>
    <t>5020252003</t>
  </si>
  <si>
    <t>d - Strapeková Žofia</t>
  </si>
  <si>
    <t>25FA40489</t>
  </si>
  <si>
    <t>250100042</t>
  </si>
  <si>
    <t>25FA40490</t>
  </si>
  <si>
    <t>25FA40465</t>
  </si>
  <si>
    <t>25006</t>
  </si>
  <si>
    <t>25FA40464</t>
  </si>
  <si>
    <t>25018</t>
  </si>
  <si>
    <t>51169479</t>
  </si>
  <si>
    <t>Diamond Swimming Club Prešov</t>
  </si>
  <si>
    <t>25FA40460</t>
  </si>
  <si>
    <t>20250101</t>
  </si>
  <si>
    <t>25FA40461</t>
  </si>
  <si>
    <t>00688797</t>
  </si>
  <si>
    <t>IUVENTA AQUATIX, o. z.</t>
  </si>
  <si>
    <t>25FA40449</t>
  </si>
  <si>
    <t>250100033</t>
  </si>
  <si>
    <t>25FA40438</t>
  </si>
  <si>
    <t>25OF00024</t>
  </si>
  <si>
    <t>25FA40439</t>
  </si>
  <si>
    <t>25OF00023</t>
  </si>
  <si>
    <t>25FA40440</t>
  </si>
  <si>
    <t>25005</t>
  </si>
  <si>
    <t>25FA40441</t>
  </si>
  <si>
    <t>52406067</t>
  </si>
  <si>
    <t>ŠK Olympia - SŠŠ Košice - vodné pólo</t>
  </si>
  <si>
    <t>25FA40442</t>
  </si>
  <si>
    <t>2025_017</t>
  </si>
  <si>
    <t>14223970</t>
  </si>
  <si>
    <t xml:space="preserve">Športový klub Univerzita Mateja Bela </t>
  </si>
  <si>
    <t>d - Nagy Richard</t>
  </si>
  <si>
    <t>2520š0755</t>
  </si>
  <si>
    <t>1052485429842</t>
  </si>
  <si>
    <t>2520š0756</t>
  </si>
  <si>
    <t>2202218262530</t>
  </si>
  <si>
    <t>Finnair</t>
  </si>
  <si>
    <t>Lufthansa</t>
  </si>
  <si>
    <t>2520š0757</t>
  </si>
  <si>
    <t>250205969467</t>
  </si>
  <si>
    <t>2520š0758</t>
  </si>
  <si>
    <t>10003261452-3182296</t>
  </si>
  <si>
    <t xml:space="preserve">Zmluva č.106/TOP TÍM/Nagy/2025- Refundácia nákladov súvisiacich s účelom rozvoja športovcov zaradených do zoznamu športovcov Top tímu a podpory národného športového projektu: náklady športovca na vitamíny a výživové doplnky </t>
  </si>
  <si>
    <t>GymBeam s.r.o.</t>
  </si>
  <si>
    <t>2520š0759</t>
  </si>
  <si>
    <t>ELZIVI 5 feb 2025</t>
  </si>
  <si>
    <t>2520š0760</t>
  </si>
  <si>
    <t>250219747099,250212893767</t>
  </si>
  <si>
    <t>Ryanair</t>
  </si>
  <si>
    <t>2520š0761</t>
  </si>
  <si>
    <t>134813-25LV5</t>
  </si>
  <si>
    <t>2520š0762</t>
  </si>
  <si>
    <t>LJIDTB 17 mar 2025</t>
  </si>
  <si>
    <t>Tartu Veekeskus OU</t>
  </si>
  <si>
    <t>2520š0763</t>
  </si>
  <si>
    <t>24066,25039</t>
  </si>
  <si>
    <t>2520š0764</t>
  </si>
  <si>
    <t>000207</t>
  </si>
  <si>
    <t>Airlink Express</t>
  </si>
  <si>
    <t>2520š0852</t>
  </si>
  <si>
    <t>026</t>
  </si>
  <si>
    <t>2520š0853</t>
  </si>
  <si>
    <t>1956,588683,4381,599037,2045,614</t>
  </si>
  <si>
    <t>Krizor OU</t>
  </si>
  <si>
    <t>Wolt</t>
  </si>
  <si>
    <t>2520š0854</t>
  </si>
  <si>
    <t>250307815399</t>
  </si>
  <si>
    <t>2520š0855</t>
  </si>
  <si>
    <t>25200855</t>
  </si>
  <si>
    <t>Sport Club plavecký areál Pardubice, z.s.</t>
  </si>
  <si>
    <t>2520š0857</t>
  </si>
  <si>
    <t>3178</t>
  </si>
  <si>
    <t>2520š0746</t>
  </si>
  <si>
    <t>025</t>
  </si>
  <si>
    <t>2520š0747</t>
  </si>
  <si>
    <t>2501695632</t>
  </si>
  <si>
    <t>Topforsport s.r.o.</t>
  </si>
  <si>
    <t>2520š0748</t>
  </si>
  <si>
    <t>250100025</t>
  </si>
  <si>
    <t>2520š0749</t>
  </si>
  <si>
    <t>250100027</t>
  </si>
  <si>
    <t>2520š0750</t>
  </si>
  <si>
    <t>250100029</t>
  </si>
  <si>
    <t>2520š0751</t>
  </si>
  <si>
    <t>9400080</t>
  </si>
  <si>
    <t>Moventis</t>
  </si>
  <si>
    <t>2520š0752</t>
  </si>
  <si>
    <t>C20250000065547</t>
  </si>
  <si>
    <t>2520š0753</t>
  </si>
  <si>
    <t>550899574006,940379161354</t>
  </si>
  <si>
    <t xml:space="preserve"> Vueling Airlines SA</t>
  </si>
  <si>
    <t xml:space="preserve"> Trainline Group</t>
  </si>
  <si>
    <t>2520š0754</t>
  </si>
  <si>
    <t>7586</t>
  </si>
  <si>
    <t>2520š0765</t>
  </si>
  <si>
    <t>25040601013</t>
  </si>
  <si>
    <t>Ibis Sheffield City</t>
  </si>
  <si>
    <t>2520š0766</t>
  </si>
  <si>
    <t>5206</t>
  </si>
  <si>
    <t>2520š0767</t>
  </si>
  <si>
    <t>250307772083</t>
  </si>
  <si>
    <t>M.Malmsten AB</t>
  </si>
  <si>
    <t>2520š0845</t>
  </si>
  <si>
    <t>624809008392,838444678420</t>
  </si>
  <si>
    <t>2520š0846</t>
  </si>
  <si>
    <t>4460</t>
  </si>
  <si>
    <t>2520š0847</t>
  </si>
  <si>
    <t>10003084369</t>
  </si>
  <si>
    <t>2520š0848</t>
  </si>
  <si>
    <t>1052485462615</t>
  </si>
  <si>
    <t>2520š0849</t>
  </si>
  <si>
    <t>1040-344-647</t>
  </si>
  <si>
    <t>Mytrip</t>
  </si>
  <si>
    <t>2520š0850</t>
  </si>
  <si>
    <t>250212780359</t>
  </si>
  <si>
    <t>2520š0851</t>
  </si>
  <si>
    <t>250217696128</t>
  </si>
  <si>
    <t>LUX Express Estonia AS</t>
  </si>
  <si>
    <t>Refundácia nákladov pre 1 športovca -ubytovanie vrátane stravy počas podujatia Veľká cena Slovenska 23-25.5.2025 Šamorín čiastočne - konečný dodávateľ: X-Bionic Sphere a.s.</t>
  </si>
  <si>
    <t>Refundácia nákladov pre 2 športovcov -ubytovanie vrátane stravy počas Veľká cena Slovenska 23-25.5.2025 Šamorín čiastočne - konečný dodávateľ: X-Bionic Sphere a.s.</t>
  </si>
  <si>
    <t>Refundácia nákladov pre 3 športovcov -ubytovanie vrátane stravy počas Veľká cena Slovenska 23-25.5.2025 Šamorín čiastočne - konečný dodávateľ: X-Bionic Sphere a.s.</t>
  </si>
  <si>
    <t>2520š0665</t>
  </si>
  <si>
    <t>25200665</t>
  </si>
  <si>
    <t>2520š0666</t>
  </si>
  <si>
    <t>25200666</t>
  </si>
  <si>
    <t>Činnosť člena rozhodcovského zboru počas MSR Juniorov a Mladších žiakov &amp; Synchro Stars 3.-4.5.2025 Bratislava</t>
  </si>
  <si>
    <t>Lörinczová Linda</t>
  </si>
  <si>
    <t>Bednáriková Miriam</t>
  </si>
  <si>
    <t>2520š0667</t>
  </si>
  <si>
    <t>25200667</t>
  </si>
  <si>
    <t>2520š0668</t>
  </si>
  <si>
    <t>25200668</t>
  </si>
  <si>
    <t>Bendová Jana</t>
  </si>
  <si>
    <t>2520š0669</t>
  </si>
  <si>
    <t>25200669</t>
  </si>
  <si>
    <t>2520š0670</t>
  </si>
  <si>
    <t>25200670</t>
  </si>
  <si>
    <t>Horváthová Laura</t>
  </si>
  <si>
    <t>2520š0671</t>
  </si>
  <si>
    <t>25200671</t>
  </si>
  <si>
    <t>2520š0672</t>
  </si>
  <si>
    <t>25200672</t>
  </si>
  <si>
    <t>Rábeková Sylvia</t>
  </si>
  <si>
    <t>2520š0673</t>
  </si>
  <si>
    <t>25200673</t>
  </si>
  <si>
    <t>2520š0674</t>
  </si>
  <si>
    <t>25200674</t>
  </si>
  <si>
    <t>Vojtášková Viktória</t>
  </si>
  <si>
    <t>Urbanovská Ivana</t>
  </si>
  <si>
    <t>2520š0675</t>
  </si>
  <si>
    <t>25200675</t>
  </si>
  <si>
    <t>2520š0676</t>
  </si>
  <si>
    <t>25200676</t>
  </si>
  <si>
    <t>2520š0677</t>
  </si>
  <si>
    <t>25200677</t>
  </si>
  <si>
    <t>2520š0678</t>
  </si>
  <si>
    <t>25200678</t>
  </si>
  <si>
    <t>Nagyová Zuzana</t>
  </si>
  <si>
    <t>2520š0679</t>
  </si>
  <si>
    <t>25200679</t>
  </si>
  <si>
    <t>2520š0680</t>
  </si>
  <si>
    <t>25200680</t>
  </si>
  <si>
    <t>Čechvala Peter</t>
  </si>
  <si>
    <t>2520š0681</t>
  </si>
  <si>
    <t>25200681</t>
  </si>
  <si>
    <t>2520š0682</t>
  </si>
  <si>
    <t>25200682</t>
  </si>
  <si>
    <t>2520š0683</t>
  </si>
  <si>
    <t>25200683</t>
  </si>
  <si>
    <t>2520š0684</t>
  </si>
  <si>
    <t>25200684</t>
  </si>
  <si>
    <t>2520š0685</t>
  </si>
  <si>
    <t>25200685</t>
  </si>
  <si>
    <t>2520š0686</t>
  </si>
  <si>
    <t>25200686</t>
  </si>
  <si>
    <t>Orechovská Tereza</t>
  </si>
  <si>
    <t>Marcela Szócs Dindová</t>
  </si>
  <si>
    <t>2520š0687</t>
  </si>
  <si>
    <t>25200687</t>
  </si>
  <si>
    <t>2520š0688</t>
  </si>
  <si>
    <t>25200688</t>
  </si>
  <si>
    <t>Vachálková Jana</t>
  </si>
  <si>
    <t>2520š0689</t>
  </si>
  <si>
    <t>25200689</t>
  </si>
  <si>
    <t>2520š0690</t>
  </si>
  <si>
    <t>25200690</t>
  </si>
  <si>
    <t>poplatok za odoslanú platbu k faktúre č. 25FA40428</t>
  </si>
  <si>
    <t>2520š0691</t>
  </si>
  <si>
    <t>25200691</t>
  </si>
  <si>
    <t>2520š0692</t>
  </si>
  <si>
    <t>25200692</t>
  </si>
  <si>
    <t>Parajka Matúš</t>
  </si>
  <si>
    <t>2520š0693</t>
  </si>
  <si>
    <t>25200693</t>
  </si>
  <si>
    <t>2520š0694</t>
  </si>
  <si>
    <t>25200694</t>
  </si>
  <si>
    <t>Krasnohorská Lucia</t>
  </si>
  <si>
    <t>2520š0695</t>
  </si>
  <si>
    <t>25200695</t>
  </si>
  <si>
    <t>2520š0696</t>
  </si>
  <si>
    <t>25200696</t>
  </si>
  <si>
    <t>2520š0697</t>
  </si>
  <si>
    <t>25200697</t>
  </si>
  <si>
    <t>2520š0698</t>
  </si>
  <si>
    <t>25200698</t>
  </si>
  <si>
    <t>2520š0699</t>
  </si>
  <si>
    <t>25200699</t>
  </si>
  <si>
    <t>25DPH027</t>
  </si>
  <si>
    <t>DPH k faktúre č. 25FA40475 - správa webu is.vodnepolo.com za mesiac 2025/05</t>
  </si>
  <si>
    <t>2520š0700</t>
  </si>
  <si>
    <t>25200700</t>
  </si>
  <si>
    <t>2520š0701</t>
  </si>
  <si>
    <t>25200701</t>
  </si>
  <si>
    <t xml:space="preserve">Činnosť člena rozhodcovského zboru počas Jarné M-SSO BAJS 2.kolo 10.5.2025 Banská Bystrica </t>
  </si>
  <si>
    <t>Neuwirth Jakub</t>
  </si>
  <si>
    <t>Mojžita Andrej</t>
  </si>
  <si>
    <t>2520š0702</t>
  </si>
  <si>
    <t>25200702</t>
  </si>
  <si>
    <t>2520š0703</t>
  </si>
  <si>
    <t>25200703</t>
  </si>
  <si>
    <t>Stieranková Hana</t>
  </si>
  <si>
    <t>Kekely Matej</t>
  </si>
  <si>
    <t>2520š0704</t>
  </si>
  <si>
    <t>25200704</t>
  </si>
  <si>
    <t>2520š0705</t>
  </si>
  <si>
    <t>25200705</t>
  </si>
  <si>
    <t>Nociarová Jana</t>
  </si>
  <si>
    <t>Kleinová Zuzana</t>
  </si>
  <si>
    <t>2520š0706</t>
  </si>
  <si>
    <t>25200706</t>
  </si>
  <si>
    <t>2520š0707</t>
  </si>
  <si>
    <t>25200707</t>
  </si>
  <si>
    <t>Hodál Samuel</t>
  </si>
  <si>
    <t>2520š0708</t>
  </si>
  <si>
    <t>25200708</t>
  </si>
  <si>
    <t>2520š0709</t>
  </si>
  <si>
    <t>25200709</t>
  </si>
  <si>
    <t>Kecerová Dorota</t>
  </si>
  <si>
    <t>2520š0710</t>
  </si>
  <si>
    <t>25200710</t>
  </si>
  <si>
    <t>2520š0711</t>
  </si>
  <si>
    <t>25200711</t>
  </si>
  <si>
    <t>Koóš Tomáš</t>
  </si>
  <si>
    <t>2520š0712</t>
  </si>
  <si>
    <t>25200712</t>
  </si>
  <si>
    <t>2520š0713</t>
  </si>
  <si>
    <t>25200713</t>
  </si>
  <si>
    <t>Žiak Kristián</t>
  </si>
  <si>
    <t>2520š0714</t>
  </si>
  <si>
    <t>25200714</t>
  </si>
  <si>
    <t>25FA40454</t>
  </si>
  <si>
    <t>GF02512047</t>
  </si>
  <si>
    <t>TURBO WORK CROTTON S.A.</t>
  </si>
  <si>
    <t>25FA40455</t>
  </si>
  <si>
    <t>GF02511952</t>
  </si>
  <si>
    <t>25DPH026</t>
  </si>
  <si>
    <t>DPH k faktúre č. 25FA40455 - materiálne zabezpečenie vodné pólo - plavky ženské-mužské, šľapky, batoh, uterák, vak na čiapky, magnetická tabuľa</t>
  </si>
  <si>
    <t>25DPH025</t>
  </si>
  <si>
    <t>DPH k faktúre č. 25FA40454 - materiálne zabezpečenie vodné pólo - plavky, tričká, šľapky, magnetická tabuľa</t>
  </si>
  <si>
    <t>2520š0858</t>
  </si>
  <si>
    <t>12220810711,..712</t>
  </si>
  <si>
    <t>refundácia nákladov -letenky pre 2 osoby-1 športovec + 1 real.tím  na športovú prípravu vo Fort Myers 24.4.-27.4.2025</t>
  </si>
  <si>
    <t>American Airlines</t>
  </si>
  <si>
    <t>2520š0859</t>
  </si>
  <si>
    <t>25200859</t>
  </si>
  <si>
    <t>refundácia nákladov -štartovné-1 športovec na  Southern Open Water Championships 25-27.4.2025</t>
  </si>
  <si>
    <t xml:space="preserve">North Texas </t>
  </si>
  <si>
    <t>2520š0885</t>
  </si>
  <si>
    <t>25200885</t>
  </si>
  <si>
    <t>cestovné náhrdy na podujatie MT Dunajský pohár muži 29.5.-1.6.2025 Nováky</t>
  </si>
  <si>
    <t>Tkáč Maroš</t>
  </si>
  <si>
    <t>2520š0886</t>
  </si>
  <si>
    <t>51120</t>
  </si>
  <si>
    <t>nákup PHM do prenajatého vozidla KE102OR -preprava družstva VP na podujatie MT Dunajský pohár muži 29.5.-1.6.2025 Nováky</t>
  </si>
  <si>
    <t>2520š0887</t>
  </si>
  <si>
    <t>104972</t>
  </si>
  <si>
    <t>nákup PHM do prenajatého vozidla KE102OR -preprava družstva VP muži na podujatie Kvalifikácia ME muži 8-11.6.2025 Istanbul, Turecko</t>
  </si>
  <si>
    <t>2520š0888</t>
  </si>
  <si>
    <t>25200888</t>
  </si>
  <si>
    <t>Ďurík Lukáš</t>
  </si>
  <si>
    <t>2520š0889</t>
  </si>
  <si>
    <t>25200889</t>
  </si>
  <si>
    <t>Kozmér Lukáš</t>
  </si>
  <si>
    <t>2520š0890</t>
  </si>
  <si>
    <t>25200890</t>
  </si>
  <si>
    <t>2520š0891</t>
  </si>
  <si>
    <t>25200891</t>
  </si>
  <si>
    <t>cestovné náhrdy na podujatie Kvalifikácia ME ženy seniorky 6-8.6.2025 Nováky</t>
  </si>
  <si>
    <t>Kurucová Janka</t>
  </si>
  <si>
    <t>2520š0892</t>
  </si>
  <si>
    <t>25200892</t>
  </si>
  <si>
    <t>cestovné náhrdy na podujatie MT+VT ženy 22-28.5.2025 Nováky</t>
  </si>
  <si>
    <t>2520š0893</t>
  </si>
  <si>
    <t>9414, 9689</t>
  </si>
  <si>
    <t>parkovné prenajatého vozidla KE102OR a firemného vozidla BL976KD na letisku -preprava družstva VP muži na podujatie Kvalifikácia ME muži 8-11.6.2025 Istanbul, Turecko</t>
  </si>
  <si>
    <t>Budapest Airport Zrt.</t>
  </si>
  <si>
    <t>2520š0894</t>
  </si>
  <si>
    <t>12</t>
  </si>
  <si>
    <t>materiálne zabezpečenie -nohavice 2 ks pre trénerov na podujatie Kvalifikácia ME muži 8-11.6.2025 Istanbul, Turecko</t>
  </si>
  <si>
    <t>NEW YORKER Slovakia, s.r.o.</t>
  </si>
  <si>
    <t>2520š0895</t>
  </si>
  <si>
    <t>21</t>
  </si>
  <si>
    <t>materiálne zabezpečenie -topánky 2 ks pre trénerov na podujatie Kvalifikácia ME muži 8-11.6.2025 Istanbul, Turecko</t>
  </si>
  <si>
    <t>Sport Vision Slovakia s.r.o.</t>
  </si>
  <si>
    <t>2520š0725</t>
  </si>
  <si>
    <t>12295</t>
  </si>
  <si>
    <t>nákup PHM do prenajatého vozidla KE102OR počas prepravy družstva VP na podujatie MT muži WPT Series 15-18.5.2025 Elektrenai (LTU)</t>
  </si>
  <si>
    <t>OMV Slovensko, s.r.o.</t>
  </si>
  <si>
    <t>2520š0726</t>
  </si>
  <si>
    <t>W997398</t>
  </si>
  <si>
    <t>ORLEN</t>
  </si>
  <si>
    <t>2520š0727</t>
  </si>
  <si>
    <t>W200738</t>
  </si>
  <si>
    <t>2520š0728</t>
  </si>
  <si>
    <t>8855</t>
  </si>
  <si>
    <t>T a M trans spedition</t>
  </si>
  <si>
    <t>2520š0729</t>
  </si>
  <si>
    <t>strava počas prepravy družstva VP na podujatie MT muži WPT Series 15-18.5.2025 Elektrenai (LTU)</t>
  </si>
  <si>
    <t>Wola Taczowsk MCDONALDS</t>
  </si>
  <si>
    <t>2520š0730</t>
  </si>
  <si>
    <t>135008</t>
  </si>
  <si>
    <t>Tegel s. r. o.</t>
  </si>
  <si>
    <t xml:space="preserve">Pracovná cesta
názov podujatia: MT+VT ženy                      Miesto konania: Nováky, Slovensko                      termín podujatia: 22.05.-28.05.2025                  Počet všetkých osôb na pracovnej ceste:  16    z toho:
- športovci:  14
- realizačný tím:  2                                                                   </t>
  </si>
  <si>
    <t>2520š0731</t>
  </si>
  <si>
    <t>25200731</t>
  </si>
  <si>
    <t>cestovné náhrady 1 športovec počas MT+VT ženy 22-28.5.2025 Nováky</t>
  </si>
  <si>
    <t>2520š0732</t>
  </si>
  <si>
    <t>25200732</t>
  </si>
  <si>
    <t>cestovné náhrady 1 športovec počas VT ženy 11-13.4.2025 Nováky</t>
  </si>
  <si>
    <t>2520š0733</t>
  </si>
  <si>
    <t>25200733</t>
  </si>
  <si>
    <t>cestovné náhrady 2 športovci počas VT ženy 11-13.4.2025 Nováky</t>
  </si>
  <si>
    <t>2520š0734</t>
  </si>
  <si>
    <t>25200734</t>
  </si>
  <si>
    <t>cestovné náhrady 2 športovcivf  počas VT ženy 11-13.4.2025 Nováky</t>
  </si>
  <si>
    <t>Dina Telypko</t>
  </si>
  <si>
    <t>2520š0735</t>
  </si>
  <si>
    <t>202505/2004</t>
  </si>
  <si>
    <t>výživové doplnky, vitamíny a pitný režim pre družstvo VP počas Kvalifikácia ME ženy seniorky 6-8.6.2025 Nováky</t>
  </si>
  <si>
    <t>2520š0736</t>
  </si>
  <si>
    <t>106</t>
  </si>
  <si>
    <t>Materiálne zabezpečenie súťaží- zástava European Aquatics 1 ks</t>
  </si>
  <si>
    <t>2U spol.s.r.o.</t>
  </si>
  <si>
    <t>2520š0795</t>
  </si>
  <si>
    <t>25200795</t>
  </si>
  <si>
    <t>Činnosť člena rozhodcovského zboru počas Jarné M-VSO BAJS 2.kolo 17.5.2025 Poprad</t>
  </si>
  <si>
    <t>2520š0896</t>
  </si>
  <si>
    <t>701/40</t>
  </si>
  <si>
    <t>materiálne zabezpečenie -topánky 3 ks pre real.tím na podujatie Kvalifikácia ME ženy seniorky 6-8.6.2025 Nováky</t>
  </si>
  <si>
    <t>2520š0897</t>
  </si>
  <si>
    <t>791</t>
  </si>
  <si>
    <t>materiálne zabezpečenie -nohavice 3 ks pre real.tím na podujatie Kvalifikácia ME ženy seniorky 6-8.6.2025 Nováky</t>
  </si>
  <si>
    <t>H &amp; M Hennes &amp; Mauritz SK s.r.o.</t>
  </si>
  <si>
    <t>2520š0898</t>
  </si>
  <si>
    <t>2025/0527393/HWB</t>
  </si>
  <si>
    <t>dialničná znánmka do prenajatého vozidla KE102OR a firemného vozidla BL976KD na letisku -preprava družstva VP muži na podujatie Kvalifikácia ME muži 8-11.6.2025 Istanbul, Turecko</t>
  </si>
  <si>
    <t>Nenzeti Utdijfizetesi Szolgaltato</t>
  </si>
  <si>
    <t>2520š0924</t>
  </si>
  <si>
    <t>2137</t>
  </si>
  <si>
    <t>Ubytovanie počas podujatia 15 osôb/športovcov  6.-8.6.2025</t>
  </si>
  <si>
    <t>2520š0925</t>
  </si>
  <si>
    <t>000213</t>
  </si>
  <si>
    <t>Vstupy do posilňovne počas podujatia pre 18 osôb/športovcov  6.-8.6.2025</t>
  </si>
  <si>
    <t>SOFA TREND, s.r.o.</t>
  </si>
  <si>
    <t>2520š0926</t>
  </si>
  <si>
    <t>16</t>
  </si>
  <si>
    <t>Doplnky výživy počas podujatia pre 18 osôb/športovcov  6.-8.6.2025</t>
  </si>
  <si>
    <t>Miroslav Bodocký -Forte šprt</t>
  </si>
  <si>
    <t>2520š0931</t>
  </si>
  <si>
    <t>744</t>
  </si>
  <si>
    <t>Cestovný lístok -odovzdanie dodávky spolu s výstrojou pre repre.družstvo mužov v Novákoch</t>
  </si>
  <si>
    <t>Železničná spoločnosť Slovensko a.s.</t>
  </si>
  <si>
    <t>záloha na podujatie EA junior Atény /GRE/ v termíne 23.-29.6.2025</t>
  </si>
  <si>
    <t>25š045</t>
  </si>
  <si>
    <t>21/06/2025</t>
  </si>
  <si>
    <t>záloha na MEJ Setúbal /POR v termíne 17.-22.6.2025</t>
  </si>
  <si>
    <t>Federacio Portuguesa de Natacao</t>
  </si>
  <si>
    <t>poplatok banke za odoslanú platbu k faktúre č. 25FA40507</t>
  </si>
  <si>
    <t>poplatok banke za odoslanú platbu k zálohovej  faktúre č. 25š050</t>
  </si>
  <si>
    <t>2520š0932</t>
  </si>
  <si>
    <t>460001</t>
  </si>
  <si>
    <t xml:space="preserve">Občerstvenie počas podujatia pre rozhodcov European Aquatics/4 osoby </t>
  </si>
  <si>
    <t>Lordis s.r.o.</t>
  </si>
  <si>
    <t>2520š0933</t>
  </si>
  <si>
    <t>071814</t>
  </si>
  <si>
    <t xml:space="preserve">Parkovné na letisku Viedeň- vyzdvihnutie  rozhodcov European Aquatics/4 osoby </t>
  </si>
  <si>
    <t>Flughafen vien</t>
  </si>
  <si>
    <t>2520š0927</t>
  </si>
  <si>
    <t>25200927</t>
  </si>
  <si>
    <t>2520š0928</t>
  </si>
  <si>
    <t>25200928</t>
  </si>
  <si>
    <t>činnosť člena rozhodcovského zboru počas NL SR st.žiaci, NL SR žiačky  17-18.5.2025 Piešťany</t>
  </si>
  <si>
    <t>2520š0929</t>
  </si>
  <si>
    <t>25200929</t>
  </si>
  <si>
    <t>2520š0930</t>
  </si>
  <si>
    <t>25200930</t>
  </si>
  <si>
    <t>2520š0768</t>
  </si>
  <si>
    <t>25200768</t>
  </si>
  <si>
    <t>2520š0769</t>
  </si>
  <si>
    <t>25200769</t>
  </si>
  <si>
    <t>2520š0770</t>
  </si>
  <si>
    <t>25200770</t>
  </si>
  <si>
    <t>2520š0771</t>
  </si>
  <si>
    <t>25200771</t>
  </si>
  <si>
    <t>2520š0772</t>
  </si>
  <si>
    <t>25200772</t>
  </si>
  <si>
    <t>2520š0773</t>
  </si>
  <si>
    <t>25200773</t>
  </si>
  <si>
    <t>Gemzova Janka</t>
  </si>
  <si>
    <t>2520š0774</t>
  </si>
  <si>
    <t>25200774</t>
  </si>
  <si>
    <t>2520š0775</t>
  </si>
  <si>
    <t>25200775</t>
  </si>
  <si>
    <t>Zvalený Martin</t>
  </si>
  <si>
    <t>2520š0776</t>
  </si>
  <si>
    <t>25200776</t>
  </si>
  <si>
    <t>2520š0777</t>
  </si>
  <si>
    <t>25200777</t>
  </si>
  <si>
    <t>Rijáková Karolína</t>
  </si>
  <si>
    <t>2520š0778</t>
  </si>
  <si>
    <t>25200778</t>
  </si>
  <si>
    <t>2520š0779</t>
  </si>
  <si>
    <t>25200779</t>
  </si>
  <si>
    <t>Kosecová Lenka</t>
  </si>
  <si>
    <t>Jurisová Michaela</t>
  </si>
  <si>
    <t>2520š0780</t>
  </si>
  <si>
    <t>25200780</t>
  </si>
  <si>
    <t>2520š0781</t>
  </si>
  <si>
    <t>25200781</t>
  </si>
  <si>
    <t>Balunová Nicole</t>
  </si>
  <si>
    <t>Pilipčuková Katarína</t>
  </si>
  <si>
    <t>2520š0782</t>
  </si>
  <si>
    <t>25200782</t>
  </si>
  <si>
    <t>2520š0783</t>
  </si>
  <si>
    <t>25200783</t>
  </si>
  <si>
    <t>Pitoňáková Agáta</t>
  </si>
  <si>
    <t>2520š0784</t>
  </si>
  <si>
    <t>25200784</t>
  </si>
  <si>
    <t>2520š0785</t>
  </si>
  <si>
    <t>25200785</t>
  </si>
  <si>
    <t>2520š0786</t>
  </si>
  <si>
    <t>25200786</t>
  </si>
  <si>
    <t>2520š0787</t>
  </si>
  <si>
    <t>25200787</t>
  </si>
  <si>
    <t>2520š0788</t>
  </si>
  <si>
    <t>25200788</t>
  </si>
  <si>
    <t>2520š0789</t>
  </si>
  <si>
    <t>25200789</t>
  </si>
  <si>
    <t>Kanoc Ondrej</t>
  </si>
  <si>
    <t>Žeňuchová Martina</t>
  </si>
  <si>
    <t>2520š0790</t>
  </si>
  <si>
    <t>25200790</t>
  </si>
  <si>
    <t>2520š0791</t>
  </si>
  <si>
    <t>25200791</t>
  </si>
  <si>
    <t>2520š0792</t>
  </si>
  <si>
    <t>25200792</t>
  </si>
  <si>
    <t>2520š0793</t>
  </si>
  <si>
    <t>25200793</t>
  </si>
  <si>
    <t>Jurčová Pitoňáková Ingrid</t>
  </si>
  <si>
    <t>2520š0794</t>
  </si>
  <si>
    <t>25200794</t>
  </si>
  <si>
    <t>Micikášová Dana</t>
  </si>
  <si>
    <t>2520š0737</t>
  </si>
  <si>
    <t>25200737</t>
  </si>
  <si>
    <t>2520š0738</t>
  </si>
  <si>
    <t>25200738</t>
  </si>
  <si>
    <t>Činnosť člena rozhodcovského zboru počas I. liga ženy 17-18.5.2025 Piešťany</t>
  </si>
  <si>
    <t>2520š0739</t>
  </si>
  <si>
    <t>25200739</t>
  </si>
  <si>
    <t>2520š0740</t>
  </si>
  <si>
    <t>25200740</t>
  </si>
  <si>
    <t>Činnosť člena rozhodcovského zboru počas NL st. kadeti 10-11.5.2025 Košice</t>
  </si>
  <si>
    <t>2520š0741</t>
  </si>
  <si>
    <t>25200741</t>
  </si>
  <si>
    <t>2520š0742</t>
  </si>
  <si>
    <t>25200742</t>
  </si>
  <si>
    <t>Činnosť člena rozhodcovského zboru počas NL st. kadeti 10-11.5.2025 Košice a NL ml. žiaci 10-11.5.2025 Košice</t>
  </si>
  <si>
    <t>2520š0743</t>
  </si>
  <si>
    <t>25200743</t>
  </si>
  <si>
    <t>2520š0744</t>
  </si>
  <si>
    <t>25200744</t>
  </si>
  <si>
    <t>Činnosť člena rozhodcovského zboru počas NL ml. žiaci 10-11.5.2025 Košice</t>
  </si>
  <si>
    <t>2520š0745</t>
  </si>
  <si>
    <t>25200745</t>
  </si>
  <si>
    <t>Bačo Dani</t>
  </si>
  <si>
    <t>2520š0860</t>
  </si>
  <si>
    <t>25200860</t>
  </si>
  <si>
    <t>2520š0861</t>
  </si>
  <si>
    <t>25200861</t>
  </si>
  <si>
    <t>Činnosť člena rozhodcovského zboru počas Slovenský pohár plav. nádejí 1.k. 31.5.2025 Dolný Kubín</t>
  </si>
  <si>
    <t>Moskáľová Margaréta</t>
  </si>
  <si>
    <t xml:space="preserve">Urbanová Linda </t>
  </si>
  <si>
    <t>2520š0862</t>
  </si>
  <si>
    <t>25200862</t>
  </si>
  <si>
    <t>2520š0863</t>
  </si>
  <si>
    <t>25200863</t>
  </si>
  <si>
    <t>Haviarová Romana</t>
  </si>
  <si>
    <t>Grznár Tomáš</t>
  </si>
  <si>
    <t>2520š0864</t>
  </si>
  <si>
    <t>25200864</t>
  </si>
  <si>
    <t>2520š0865</t>
  </si>
  <si>
    <t>25200865</t>
  </si>
  <si>
    <t>2520š0866</t>
  </si>
  <si>
    <t>25200866</t>
  </si>
  <si>
    <t>2520š0867</t>
  </si>
  <si>
    <t>25200867</t>
  </si>
  <si>
    <t xml:space="preserve">Tarčáková Soňa </t>
  </si>
  <si>
    <t>2520š0868</t>
  </si>
  <si>
    <t>25200868</t>
  </si>
  <si>
    <t>2520š0869</t>
  </si>
  <si>
    <t>25200869</t>
  </si>
  <si>
    <t>Zahradníková Romana</t>
  </si>
  <si>
    <t>2520š0870</t>
  </si>
  <si>
    <t>25200870</t>
  </si>
  <si>
    <t>2520š0871</t>
  </si>
  <si>
    <t>25200871</t>
  </si>
  <si>
    <t>Vavrica Branislav</t>
  </si>
  <si>
    <t>2520š0872</t>
  </si>
  <si>
    <t>25200872</t>
  </si>
  <si>
    <t>2520š0873</t>
  </si>
  <si>
    <t>25200873</t>
  </si>
  <si>
    <t>Hlatká Nina</t>
  </si>
  <si>
    <t>2520š0874</t>
  </si>
  <si>
    <t>25200874</t>
  </si>
  <si>
    <t>2520š0875</t>
  </si>
  <si>
    <t>25200875</t>
  </si>
  <si>
    <t>2520š0876</t>
  </si>
  <si>
    <t>25200876</t>
  </si>
  <si>
    <t>2520š0877</t>
  </si>
  <si>
    <t>25200877</t>
  </si>
  <si>
    <t xml:space="preserve">Mišicová Zuzana </t>
  </si>
  <si>
    <t>2520š0878</t>
  </si>
  <si>
    <t>25200878</t>
  </si>
  <si>
    <t>2520š0879</t>
  </si>
  <si>
    <t>25200879</t>
  </si>
  <si>
    <t>Katreniaková Zuzana</t>
  </si>
  <si>
    <t>2520š0880</t>
  </si>
  <si>
    <t>25200880</t>
  </si>
  <si>
    <t>Rumanovičová Dana</t>
  </si>
  <si>
    <t>2520š0881</t>
  </si>
  <si>
    <t>25200881</t>
  </si>
  <si>
    <t>2520š0882</t>
  </si>
  <si>
    <t>25200882</t>
  </si>
  <si>
    <t>Mikulová Katarína</t>
  </si>
  <si>
    <t>Hofer Miroslav</t>
  </si>
  <si>
    <t>2520š0883</t>
  </si>
  <si>
    <t>25200883</t>
  </si>
  <si>
    <t>2520š0884</t>
  </si>
  <si>
    <t>25200884</t>
  </si>
  <si>
    <t>Katreniaková Zuzana st.</t>
  </si>
  <si>
    <t>Garajová Katarína</t>
  </si>
  <si>
    <t>2520š0715</t>
  </si>
  <si>
    <t>25200715</t>
  </si>
  <si>
    <t xml:space="preserve">Organizácia podujatia
názov podujatia:  Jarné M-SSO BAJS 2.kolo                          Miesto konania: B.Bystrica, Slovensko                                          termín podujatia: 10.05.2025                
počet aktívnych účastníkov: 305 športovcov a 25 členov rozhodcovského zboru, 
počet odpracovaných hodín spolu: 258 </t>
  </si>
  <si>
    <t>2520š0716</t>
  </si>
  <si>
    <t>25200716</t>
  </si>
  <si>
    <t>Skruteková Linda</t>
  </si>
  <si>
    <t>2520š0717</t>
  </si>
  <si>
    <t>25200717</t>
  </si>
  <si>
    <t>2520š0718</t>
  </si>
  <si>
    <t>25200718</t>
  </si>
  <si>
    <t>2520š0719</t>
  </si>
  <si>
    <t>25200719</t>
  </si>
  <si>
    <t>2520š0720</t>
  </si>
  <si>
    <t>25200720</t>
  </si>
  <si>
    <t>2520š0721</t>
  </si>
  <si>
    <t>25200721</t>
  </si>
  <si>
    <t>Hraško Jakub</t>
  </si>
  <si>
    <t>2520š0722</t>
  </si>
  <si>
    <t>25200722</t>
  </si>
  <si>
    <t>Zimenová Miroslava</t>
  </si>
  <si>
    <t>2520š0723</t>
  </si>
  <si>
    <t>25200723</t>
  </si>
  <si>
    <t>2520š0724</t>
  </si>
  <si>
    <t>25200724</t>
  </si>
  <si>
    <t>2520š0841</t>
  </si>
  <si>
    <t>25200841</t>
  </si>
  <si>
    <t>Činnosť člena rozhodcovského zboru počas NL juniorky 31.5.-1.6.2025 Piešťany</t>
  </si>
  <si>
    <t>2520š0842</t>
  </si>
  <si>
    <t>25200842</t>
  </si>
  <si>
    <t>2520š0843</t>
  </si>
  <si>
    <t>25200843</t>
  </si>
  <si>
    <t>Činnosť člena rozhodcovského zboru počas NL st. kadeti 31.5.-1.6.2025 Piešťany</t>
  </si>
  <si>
    <t>2520š0844</t>
  </si>
  <si>
    <t>25200844</t>
  </si>
  <si>
    <t>2520š0899</t>
  </si>
  <si>
    <t>25200899</t>
  </si>
  <si>
    <t>Činnosť člena rozhodcovského zboru počas NL ml. žiaci 31.5.-1.6.2025 Topoľčany</t>
  </si>
  <si>
    <t>2520š0900</t>
  </si>
  <si>
    <t>25200900</t>
  </si>
  <si>
    <t>2520š0901</t>
  </si>
  <si>
    <t>25200901</t>
  </si>
  <si>
    <t>Činnosť člena rozhodcovského zboru počas I. NL st. kadeti 4.t. 31.5.-1.6.2025 Vrútky</t>
  </si>
  <si>
    <t>2520š0902</t>
  </si>
  <si>
    <t>25200902</t>
  </si>
  <si>
    <t>2520š0903</t>
  </si>
  <si>
    <t>25200903</t>
  </si>
  <si>
    <t>Činnosť člena rozhodcovského zboru počas NL ml. kadetky 5.t. 23-24.5.2025 Piešťany</t>
  </si>
  <si>
    <t>2520š0904</t>
  </si>
  <si>
    <t>25200904</t>
  </si>
  <si>
    <t>Bačo Tomáš</t>
  </si>
  <si>
    <t>2520š0905</t>
  </si>
  <si>
    <t>25200905</t>
  </si>
  <si>
    <t>Činnosť člena rozhodcovského zboru počas II. NL ml. kadeti 24-25.5.2025 Bratislava</t>
  </si>
  <si>
    <t>2520š0906</t>
  </si>
  <si>
    <t>25200906</t>
  </si>
  <si>
    <t>2520š0907</t>
  </si>
  <si>
    <t>25200907</t>
  </si>
  <si>
    <t>Činnosť člena rozhodcovského zboru počas NL st. žiaci 5 t. 17-18.5.2025 Šamorín</t>
  </si>
  <si>
    <t>2520š0908</t>
  </si>
  <si>
    <t>25200908</t>
  </si>
  <si>
    <t>2520š0909</t>
  </si>
  <si>
    <t>25200909</t>
  </si>
  <si>
    <t>Činnosť člena rozhodcovského zboru počas II. NL ml. žiaci 10-11.5.2025 Bratislava</t>
  </si>
  <si>
    <t>2520š0910</t>
  </si>
  <si>
    <t>25200910</t>
  </si>
  <si>
    <t>2520š0934</t>
  </si>
  <si>
    <t>25200934</t>
  </si>
  <si>
    <t>2520š0935</t>
  </si>
  <si>
    <t>23200935</t>
  </si>
  <si>
    <t>činnosť člena rozhodcovského zboru počas Majstrovstvá SR ml. žiakov 6-8.6.2025 Štúrovo</t>
  </si>
  <si>
    <t>2520š0936</t>
  </si>
  <si>
    <t>25200936</t>
  </si>
  <si>
    <t>2520š0937</t>
  </si>
  <si>
    <t>25200937</t>
  </si>
  <si>
    <t>2520š0938</t>
  </si>
  <si>
    <t>25200938</t>
  </si>
  <si>
    <t>2520š0939</t>
  </si>
  <si>
    <t>25200939</t>
  </si>
  <si>
    <t>2520š0940</t>
  </si>
  <si>
    <t>25200940</t>
  </si>
  <si>
    <t>2520š0941</t>
  </si>
  <si>
    <t>25200941</t>
  </si>
  <si>
    <t>Štrba Peter</t>
  </si>
  <si>
    <t>2520š0942</t>
  </si>
  <si>
    <t>25200942</t>
  </si>
  <si>
    <t>2520š0943</t>
  </si>
  <si>
    <t>25200943</t>
  </si>
  <si>
    <t>2520š0944</t>
  </si>
  <si>
    <t>25200944</t>
  </si>
  <si>
    <t>2520š0945</t>
  </si>
  <si>
    <t>25200945</t>
  </si>
  <si>
    <t>Cséry Patrik</t>
  </si>
  <si>
    <t>2520š0946</t>
  </si>
  <si>
    <t>25200946</t>
  </si>
  <si>
    <t>2520š0947</t>
  </si>
  <si>
    <t>25200947</t>
  </si>
  <si>
    <t>Kašparová Ema</t>
  </si>
  <si>
    <t>Cséry Martin</t>
  </si>
  <si>
    <t>2520š0948</t>
  </si>
  <si>
    <t>25200948</t>
  </si>
  <si>
    <t>2520š0949</t>
  </si>
  <si>
    <t>25200949</t>
  </si>
  <si>
    <t>2520š0950</t>
  </si>
  <si>
    <t>25200950</t>
  </si>
  <si>
    <t>2520š0951</t>
  </si>
  <si>
    <t>25200951</t>
  </si>
  <si>
    <t>2520š0952</t>
  </si>
  <si>
    <t>25200952</t>
  </si>
  <si>
    <t>2520š0953</t>
  </si>
  <si>
    <t>25200953</t>
  </si>
  <si>
    <t>Kuceková Regína</t>
  </si>
  <si>
    <t>2520š0954</t>
  </si>
  <si>
    <t>25200954</t>
  </si>
  <si>
    <t>2520š0955</t>
  </si>
  <si>
    <t>25200955</t>
  </si>
  <si>
    <t>Kopáčová Natália</t>
  </si>
  <si>
    <t>2520š0956</t>
  </si>
  <si>
    <t>25200956</t>
  </si>
  <si>
    <t>2520š0957</t>
  </si>
  <si>
    <t>25200957</t>
  </si>
  <si>
    <t>Benka Martin</t>
  </si>
  <si>
    <t>2520š0958</t>
  </si>
  <si>
    <t>25200958</t>
  </si>
  <si>
    <t>2520š0959</t>
  </si>
  <si>
    <t>25200959</t>
  </si>
  <si>
    <t>2520š0960</t>
  </si>
  <si>
    <t>25200960</t>
  </si>
  <si>
    <t>2520š0961</t>
  </si>
  <si>
    <t>25200961</t>
  </si>
  <si>
    <t>Kellner Libor</t>
  </si>
  <si>
    <t>2520š0962</t>
  </si>
  <si>
    <t>25200962</t>
  </si>
  <si>
    <t>2520š0963</t>
  </si>
  <si>
    <t>25200963</t>
  </si>
  <si>
    <t>Valko Adam</t>
  </si>
  <si>
    <t>Pileková Helena</t>
  </si>
  <si>
    <t>2520š0964</t>
  </si>
  <si>
    <t>25200964</t>
  </si>
  <si>
    <t>2520š0965</t>
  </si>
  <si>
    <t>25200965</t>
  </si>
  <si>
    <t>Urbanský Ján</t>
  </si>
  <si>
    <t>2520š0966</t>
  </si>
  <si>
    <t>25200966</t>
  </si>
  <si>
    <t>2520š0967</t>
  </si>
  <si>
    <t>25200967</t>
  </si>
  <si>
    <t>Bálintová Daria</t>
  </si>
  <si>
    <t>2520š0968</t>
  </si>
  <si>
    <t>25200968</t>
  </si>
  <si>
    <t>2520š0969</t>
  </si>
  <si>
    <t>25200969</t>
  </si>
  <si>
    <t>Vevurková Klára</t>
  </si>
  <si>
    <t>2520š0798</t>
  </si>
  <si>
    <t>25200798</t>
  </si>
  <si>
    <t>2520š0799</t>
  </si>
  <si>
    <t>25200799</t>
  </si>
  <si>
    <t>Činnosť člena rozhodcovského zboru počas Veľká cena Slovenska 23-25.5.2025 Šamorín</t>
  </si>
  <si>
    <t>Pivková Šarmírová Iveta</t>
  </si>
  <si>
    <t>2520š0800</t>
  </si>
  <si>
    <t>25200800</t>
  </si>
  <si>
    <t>2520š0801</t>
  </si>
  <si>
    <t>25200801</t>
  </si>
  <si>
    <t xml:space="preserve">Trapani Aurora </t>
  </si>
  <si>
    <t>Broszová Katarína</t>
  </si>
  <si>
    <t>2520š0802</t>
  </si>
  <si>
    <t>25200802</t>
  </si>
  <si>
    <t>2520š0803</t>
  </si>
  <si>
    <t>25200803</t>
  </si>
  <si>
    <t>Jánošová Simona</t>
  </si>
  <si>
    <t>Belavá Tamara</t>
  </si>
  <si>
    <t>2520š0804</t>
  </si>
  <si>
    <t>25200804</t>
  </si>
  <si>
    <t>2520š0805</t>
  </si>
  <si>
    <t>25200805</t>
  </si>
  <si>
    <t>2520š0806</t>
  </si>
  <si>
    <t>25200806</t>
  </si>
  <si>
    <t>2520š0807</t>
  </si>
  <si>
    <t>25200807</t>
  </si>
  <si>
    <t>2520š0808</t>
  </si>
  <si>
    <t>25200808</t>
  </si>
  <si>
    <t>2520š0809</t>
  </si>
  <si>
    <t>25200809</t>
  </si>
  <si>
    <t>Jurkovičová Beáta</t>
  </si>
  <si>
    <t>2520š0810</t>
  </si>
  <si>
    <t>25200810</t>
  </si>
  <si>
    <t>2520š0811</t>
  </si>
  <si>
    <t>25200811</t>
  </si>
  <si>
    <t>2520š0812</t>
  </si>
  <si>
    <t>25200812</t>
  </si>
  <si>
    <t>2520š0813</t>
  </si>
  <si>
    <t>25200813</t>
  </si>
  <si>
    <t>Bilená Lenka</t>
  </si>
  <si>
    <t>2520š0814</t>
  </si>
  <si>
    <t>25200814</t>
  </si>
  <si>
    <t>2520š0815</t>
  </si>
  <si>
    <t>25200815</t>
  </si>
  <si>
    <t>Cmarková Nina Marína Elizabeth</t>
  </si>
  <si>
    <t>2520š0816</t>
  </si>
  <si>
    <t>25200816</t>
  </si>
  <si>
    <t>2520š0817</t>
  </si>
  <si>
    <t>25200817</t>
  </si>
  <si>
    <t>Leščáková Milada</t>
  </si>
  <si>
    <t>2520š0818</t>
  </si>
  <si>
    <t>25200818</t>
  </si>
  <si>
    <t>2520š0819</t>
  </si>
  <si>
    <t>25200819</t>
  </si>
  <si>
    <t>2520š0820</t>
  </si>
  <si>
    <t>25200820</t>
  </si>
  <si>
    <t>2520š0821</t>
  </si>
  <si>
    <t>25200821</t>
  </si>
  <si>
    <t>2520š0822</t>
  </si>
  <si>
    <t>25200822</t>
  </si>
  <si>
    <t>2520š0823</t>
  </si>
  <si>
    <t>25200823</t>
  </si>
  <si>
    <t>2520š0824</t>
  </si>
  <si>
    <t>25200824</t>
  </si>
  <si>
    <t>2520š0825</t>
  </si>
  <si>
    <t>25200825</t>
  </si>
  <si>
    <t>2520š0826</t>
  </si>
  <si>
    <t>25200826</t>
  </si>
  <si>
    <t>2520š0827</t>
  </si>
  <si>
    <t>25200827</t>
  </si>
  <si>
    <t>2520š0828</t>
  </si>
  <si>
    <t>25200828</t>
  </si>
  <si>
    <t>2520š0829</t>
  </si>
  <si>
    <t>25200829</t>
  </si>
  <si>
    <t>Stanková Lesanka</t>
  </si>
  <si>
    <t>2520š0830</t>
  </si>
  <si>
    <t>25200830</t>
  </si>
  <si>
    <t>2520š0831</t>
  </si>
  <si>
    <t>25200831</t>
  </si>
  <si>
    <t>Moravcová Martina Valko</t>
  </si>
  <si>
    <t>2520š0832</t>
  </si>
  <si>
    <t>25200832</t>
  </si>
  <si>
    <t>2520š0833</t>
  </si>
  <si>
    <t>25200833</t>
  </si>
  <si>
    <t>Salcer Rudolf</t>
  </si>
  <si>
    <t>2520š0834</t>
  </si>
  <si>
    <t>25200834</t>
  </si>
  <si>
    <t>2520š0835</t>
  </si>
  <si>
    <t>25200835</t>
  </si>
  <si>
    <t>2520š0836</t>
  </si>
  <si>
    <t>25200836</t>
  </si>
  <si>
    <t>2520š0837</t>
  </si>
  <si>
    <t>25200837</t>
  </si>
  <si>
    <t>Grznárová Bianca</t>
  </si>
  <si>
    <t>2520š0838</t>
  </si>
  <si>
    <t>25200838</t>
  </si>
  <si>
    <t>2520š0839</t>
  </si>
  <si>
    <t>25200839</t>
  </si>
  <si>
    <t>2520š0840</t>
  </si>
  <si>
    <t>25200840</t>
  </si>
  <si>
    <t>Horňák Ľubomír</t>
  </si>
  <si>
    <t>Vyúčtovanie zálohy č. 25š029 - Materiálne zabezpečenie vodné pólo - vodnopólové čiapky 150ks, čiastočne /1845,-.eur//</t>
  </si>
  <si>
    <t>Vyúčtovanie  zálohy č. 25š029 - Materiálne zabezpečenie vodné pólo - plavky ženské-mužské, šľapky, batoh, uterák, vak na čiapky, magnetická tabuľa  čiastočne /7034,20 eur//</t>
  </si>
  <si>
    <t>Finančný príspevok na usporiadanie-prípravu podujatia  Jarné M-ZSO BAJS 2.kolo 17.5.2025 Štúrovo,  na základe zmluvy č. 12/2025</t>
  </si>
  <si>
    <t xml:space="preserve">Finančný príspevok na usporiadanie-prípravu podujatia  Jarné M-ZSO BAJS 2.kolo 17.5.2025 Štúrovo,  na základe zmluvy č. 12/2025-refundácia nákladov na občerstveni - konečný dodávateľ: Lidl SR s.r.o. </t>
  </si>
  <si>
    <t>Finančný príspevok na usporiadanie-prípravu podujatia  Jarné M-SSO BAJS 2.kolo 10.5.2025 Banská Bystrica , na základe zmluvy č. 10/2025-refundácia nákladov na občerstvenie - konečný dodávateľ: Lidl SR s.r.o.</t>
  </si>
  <si>
    <t>Finančný príspevok na usporiadanie-prípravu podujatia  Jarné M-SSO BAJS 2.kolo 10.5.2025 Banská Bystrica , na základe zmluvy č. 10/2025-refundácia nákladov na technický materiál - konečný dodávateľ: Action Slovakia s.r.o.</t>
  </si>
  <si>
    <t>Finančný príspevok na usporiadanie-prípravu podujatia  Slovenský pohár plav. nádejí 1.k. 31.5.2025 Dolný Kubín , na základe zmluvy č. 13/2025-refundácia nákladov na občerstvenie - konečný dodávateľ: Tesco Stores a.s.</t>
  </si>
  <si>
    <t>Finančný príspevok na usporiadanie-prípravu podujatia  Slovenský pohár plav. nádejí 1.k. 31.5.2025 Dolný Kubín , na základe zmluvy č. 13/2025-refundácia nákladov na občerstvenie - konečný dodávateľ: Billa s.r.o.</t>
  </si>
  <si>
    <t>Finančný príspevok na usporiadanie-prípravu podujatia  Slovenský pohár plav. nádejí 1.k. 31.5.2025 Dolný Kubín , na základe zmluvy č. 13/2025-refundácia nákladov na občerstvenie čiastočne - konečný dodávateľ: Kaufland SR v.o.s.</t>
  </si>
  <si>
    <t>Finančný príspevok na usporiadanie-prípravu podujatia  Slovenský pohár plav. nádejí 1.k. 31.5.2025 Dolný Kubín , na základe zmluvy č. 13/2025-refundácia nákladov na technický materiál čiastočne - konečný dodávateľ:Michal Koštúrik; Dlhá nad Oravou,</t>
  </si>
  <si>
    <t>Zmluva č.109/TOP TÍM SR/Bernáthová/ 2025 - náklady súvisiace s účelom rozvoja športovcov zaradených do zoznamu športovcov Top tímu a podpory národného športového projektu:  náklady športovca na prenájom športoviska -  bazéna v mes. 05/2025;</t>
  </si>
  <si>
    <t>Zmluva č.117/TOP TÍM SR/Potocká/2025- Refundácia nákladov súvisiacich s účelom rozvoja športovcov zaradených do zoznamu športovcov Top tímu a podpory národného športového projektu: náklady 1 športovca na prenájom bazéna v mesiacoch 01,04,05 - konečný dodávateľ: Bratislavský samosprávny kraj;</t>
  </si>
  <si>
    <t>Zmluva č.117/TOP TÍM SR/Potocká/2025- Refundácia nákladov súvisiacich s účelom rozvoja športovcov zaradených do zoznamu športovcov Top tímu a podpory národného športového projektu: náklady 1 športovca na prenájom bazéna v mesiacoch 01,04,05 - konečný dodávateľ: X-Bionic Sphere a.s.</t>
  </si>
  <si>
    <t>Zmluva č.117/TOP TÍM SR/Potocká/2025- Refundácia nákladov súvisiacich s účelom rozvoja športovcov zaradených do zoznamu športovcov Top tímu a podpory národného športového projektu: cestovné sparinga počas sústredenia Lloret de Mar (ESP) v termíne 23.1.-2.2.2025 - konečný dodávateľ: ETN Slovakiáa s.r.o.</t>
  </si>
  <si>
    <t>25FA40516</t>
  </si>
  <si>
    <t>11/06/25-1</t>
  </si>
  <si>
    <t>vyúčtovanie zálohy č. 25š035  na ubytovanie pre 1 osobu-rozhodca počas kvalifikácie ME muži 8-12.6.2025 Tbilisi, Gruzínsko /spolu: 800,-eur/</t>
  </si>
  <si>
    <t>25FA40517</t>
  </si>
  <si>
    <t>FA-25-140</t>
  </si>
  <si>
    <t>vyúčtovanie zálohy na pobytové náklady pre 1 osobu-rozhodc počas Kvalifikácia ME ženy 6-8.6.2025 Novi Sad, Srbsko /spolu: 540,-eur/</t>
  </si>
  <si>
    <t>Zmluva č.117/TOP TÍM SR/Potocká/2025- Refundácia nákladov súvisiacich s účelom rozvoja športovcov zaradených do zoznamu športovcov Top tímu a podpory národného športového projektu: pobytové náklady sparinga počas sústredenia Lloret de Mar (ESP) v termíne 23.1.-2.2.2025 - konečný dodávateľ: Iberia Sports Camps SL;</t>
  </si>
  <si>
    <t>Zmluva č.117/TOP TÍM SR/Potocká/2025- Refundácia nákladov súvisiacich s účelom rozvoja športovcov zaradených do zoznamu športovcov Top tímu a podpory národného športového projektu: pobytové náklady+bazén športovca+RT  počas sústredenia na Kréte /GRE/ v termíne 5.-16.5.2025 - konečný dodávateľ: Sunny Escape Limited;</t>
  </si>
  <si>
    <t>Zmluva č.117/TOP TÍM SR/Potocká/2025- Refundácia nákladov súvisiacich s účelom rozvoja športovcov zaradených do zoznamu športovcov Top tímu a podpory národného športového projektu: cestovné športovca+RT  počas sústredenia na Kréte /GRE/ v termíne 5.-16.5.2025 - konečný dodávateľ: Ryanair;</t>
  </si>
  <si>
    <t>Zmluva č.117/TOP TÍM SR/Potocká/2025- Refundácia nákladov súvisiacich s účelom rozvoja športovcov zaradených do zoznamu športovcov Top tímu a podpory národného športového projektu:služby fyzio počas sústredenia na Kréte /GRE/ v termíne 5.-16.5.2025 - konečný dodávateľ: Mgr. Ján Blanár;</t>
  </si>
  <si>
    <t>Zmluva č.117/TOP TÍM SR/Potocká/2025- Refundácia nákladov súvisiacich s účelom rozvoja športovcov zaradených do zoznamu športovcov Top tímu a podpory národného športového projektu: náklady športovca na materiálne zabezpečenie tréningovej prípravy - laktátové prúžky - konečný dodávateľ: Bio G;</t>
  </si>
  <si>
    <t>Zmluva č.117/TOP TÍM SR/Potocká/2025- Refundácia nákladov súvisiacich s účelom rozvoja športovcov zaradených do zoznamu športovcov Top tímu a podpory národného športového projektu: pobytové náklady člena RT počas preteku AP Race London International /GBP/ v termíne 24.-27.4.2025 - konečný dodávateľ: Travelodge London Stratford;</t>
  </si>
  <si>
    <t>Zmluva č.117/TOP TÍM SR/Potocká/2025- Refundácia nákladov súvisiacich s účelom rozvoja športovcov zaradených do zoznamu športovcov Top tímu a podpory národného športového projektu:  náklady na akreditáciu člena RT počas preteku AP Race London International /GBP/ v termíne 24.-27.4.2025 - konečný dodávateľ: Swimming Events;</t>
  </si>
  <si>
    <t>Zmluva č.117/TOP TÍM SR/Potocká/2025- Refundácia nákladov súvisiacich s účelom rozvoja športovcov zaradených do zoznamu športovcov Top tímu a podpory národného športového projektu:  štartovné počas preteku AP Race London International /GBP/ v termíne 24.-27.4.2025 - konečný dodávateľ: Swimming Events;</t>
  </si>
  <si>
    <t>Zmluva č.117/TOP TÍM SR/Potocká/2025- Refundácia nákladov súvisiacich s účelom rozvoja športovcov zaradených do zoznamu športovcov Top tímu a podpory národného športového projektu:  cestovné počas preteku AP Race London International /GBP/ v termíne 24.-27.4.2025 - konečný dodávateľ: Uber;</t>
  </si>
  <si>
    <t xml:space="preserve">Refundácia nákladov súvisiacich s účelom rozvoja talentovaných športovcov zaradených do UTM SPF a Top Talent Teamu: náklady na prenájom športoviska- bazénu v mesiacoch 02/2025 - konečný dodávateľ: X-BIONIC SPHERE a.s.
</t>
  </si>
  <si>
    <t xml:space="preserve">Refundácia nákladov súvisiacich s účelom rozvoja talentovaných športovcov zaradených do UTM SPF a Top Talent Teamu: náklady na prenájom športoviska- bazénu v mesiacoch 03/2025 - konečný dodávateľ: X-BIONIC SPHERE a.s.
</t>
  </si>
  <si>
    <t xml:space="preserve">Refundácia nákladov súvisiach s účelom rozvoja športovcov:  prenájom športoviska - bazéna v mes. 01/2025 - konečný dodávateľ: Národný inštitút vzdelávania a mládeže;
</t>
  </si>
  <si>
    <t xml:space="preserve">Refundácia nákladov súvisiach s účelom rozvoja športovcov:  prenájom športoviska - bazéna v mes. 02/2025 - konečný dodávateľ: Národný inštitút vzdelávania a mládeže;
</t>
  </si>
  <si>
    <t xml:space="preserve">Refundácia nákladov súvisiach s účelom rozvoja športovcov:  prenájom športoviska - bazéna v mes. 03/2025 - konečný dodávateľ: Národný inštitút vzdelávania a mládeže;
</t>
  </si>
  <si>
    <t xml:space="preserve">Refundácia nákladov súvisiach s účelom rozvoja talentovaných športovcov zaradených do ÚTM SPF a Top Talent Teamu: cestovné náklady športovca počas preteku AP Race London International 2025 (GBP) v termíne 24.-27.04.2025 - konečný dodávateľ: Ryanair;
</t>
  </si>
  <si>
    <t>Refundácia nákladov súvisiach s účelom rozvoja talentovaných športovcov zaradených do ÚTM SPF a Top Talent Teamu: štartovné počas preteku AP Race London International 2025 (GBP) v termíne 24.-27.04.2025 -konečný dodávateľ: Swimming Events;</t>
  </si>
  <si>
    <t>Refundácia nákladov súvisiach s účelom rozvoja talentovaných športovcov zaradených do ÚTM SPF a Top Talent Teamu: pobytové náklady športovca počas preteku AP Race London International 2025 (GBP) v termíne 24.-27.04.2025 - konečný dodávateľ: Travelodge London Stratford;</t>
  </si>
  <si>
    <t xml:space="preserve">Refundácia nákladov súvisiach s účelom rozvoja športovcov zaradených do TOP Team SPF Senior: cestovné náklady člena RT počas sústredenia v Thajsku - Phucket v termíne 02.-19.02.2025 - konečný dodávateť: Fly United s.r.o.;
</t>
  </si>
  <si>
    <t>Refundácia nákladov súvisiach s účelom rozvoja športovcov zaradených do TOP Team SPF Senior: náklady športovca na stravu počas sústredenia v Thajsku -  Phucket v termíne 2.-19.2.2025 - konečný dodávateľ: Burger King;</t>
  </si>
  <si>
    <t>Refundácia nákladov súvisiach s účelom rozvoja športovcov zaradených do TOP Team SPF Senior: náklady športovca na stravu počas sústredenia v Thajsku -  Phucket v termíne 2.-19.2.2025 - konečný dodávateľ: Subway;</t>
  </si>
  <si>
    <t xml:space="preserve">Refundácia nákladov súvisiach s účelom rozvoja talentovaných športovcov zaradených do ÚTM SPF a Top Talent Teamu:  pobytové náklady športovca počas sústredenia v Plzni (CZE) v termíne 12.-18.01.2025 - konečný dodávateľ: Hotel Lions Plzeň;
</t>
  </si>
  <si>
    <t xml:space="preserve">Refundácia nákladov súvisiach s účelom rozvoja talentovaných športovcov zaradených do ÚTM SPF a Top Talent Teamu:  strava športovca počas sústredenia v Plzni (CZE) v termíne 12.-18.01.2025 - konečný dodávateľ: Subway;
</t>
  </si>
  <si>
    <t xml:space="preserve">Refundácia nákladov súvisiach s účelom rozvoja talentovaných športovcov zaradených do ÚTM SPF a Top Talent Teamu:  cestovné náklady športovca počas sústredenia v Plzni (CZE) v termíne 12.-18.01.2025 - konečný dodávateľ: ŽSR; 
</t>
  </si>
  <si>
    <t xml:space="preserve">Refundácia nákladov súvisiacich s účelom rozvoja talentovaných športovcov zaradených do UTM SPF a Top Talent Teamu: trénerske služby športového odborníka v mes. 01/2025 - konečný dodávateľ: Mgr. Tibor Viola;
</t>
  </si>
  <si>
    <t xml:space="preserve">Refundácia nákladov súvisiacich s účelom rozvoja talentovaných športovcov zaradených do UTM SPF a Top Talent Teamu: trénerske služby športového odborníka v mes. 02/2025 - konečný dodávateľ: Mgr. Tibor Viola;
</t>
  </si>
  <si>
    <t xml:space="preserve">Refundácia nákladov súvisiacich s účelom rozvoja talentovaných športovcov zaradených do UTM SPF a Top Talent Teamu: trénerske služby športového odborníka v mes. 03/2025 - konečný dodávateľ: Mgr. Tibor Viola;
</t>
  </si>
  <si>
    <t xml:space="preserve">Refundácia nákladov súvisiach s účelom rozvoja športovcov:  prenájom športoviska - bazéna v mes. 01/2025 - konečný dodávateľ: Tepelné hospodárstvo spoločnosť s ručením obmedzeným Košice;
</t>
  </si>
  <si>
    <t xml:space="preserve">Refundácia nákladov súvisiach s účelom rozvoja športovcov:  prenájom športoviska - bazéna v mes. 02/2025 - konečný dodávateľ: Tepelné hospodárstvo spoločnosť s ručením obmedzeným Košice;
</t>
  </si>
  <si>
    <t xml:space="preserve">Refundácia nákladov súvisiach s účelom rozvoja športovcov:  prenájom športoviska - bazéna v mes. 03/2025 - konečný dodávateľ: Tepelné hospodárstvo spoločnosť s ručením obmedzeným Košice;
</t>
  </si>
  <si>
    <t xml:space="preserve">Refundácia nákladov súvisiach s účelom rozvoja športovcov:  prenájom športoviska - bazéna v mes. 01/2025 - konečný dodávateľ: MBB a.s.;
</t>
  </si>
  <si>
    <t>Zmluva č.106/TOP TÍM/Nagy/2025- Refundácia nákladov súvisiacich s účelom rozvoja športovcov zaradených do zoznamu športovcov Top tímu a podpory národného športového projektu: cestovné športovca počas sústredenia v Shefielde (GBP) v termíne 01.-05.02.2025</t>
  </si>
  <si>
    <t>Zmluva č.106/TOP TÍM/Nagy/2025- Refundácia nákladov súvisiacich s účelom rozvoja športovcov zaradených do zoznamu športovcov Top tímu a podpory národného športového projektu: cestovné počas preteku Zirk Swim Cup Tartu (EST) v termíne 15.-16.02.2025</t>
  </si>
  <si>
    <t>Zmluva č.106/TOP TÍM/Nagy/2025- Refundácia nákladov súvisiacich s účelom rozvoja športovcov zaradených do zoznamu športovcov Top tímu a podpory národného športového projektu: náklady športovca na vstup na bazén preteku Zirk Swim Cup Tartu (EST/ v termíne 15.-16.02.2025</t>
  </si>
  <si>
    <t>Zmluva č.106/TOP TÍM/Nagy/2025- Refundácia nákladov súvisiacich s účelom rozvoja športovcov zaradených do zoznamu športovcov Top tímu a podpory národného športového projektu: cestovné náklady športovca počas preteku Edinburgh International /GBP/ v termíne 14.-16.03.2025</t>
  </si>
  <si>
    <t>Zmluva č.106/TOP TÍM/Nagy/2025- Refundácia nákladov súvisiacich s účelom rozvoja športovcov zaradených do zoznamu športovcov Top tímu a podpory národného športového projektu:  náklady športovca na materiálne zabezpečenie športovej prípravy - plavecké pomôcky;</t>
  </si>
  <si>
    <t>Zmluva č.106/TOP TÍM/Nagy/2025- Refundácia nákladov súvisiacich s účelom rozvoja športovcov zaradených do zoznamu športovcov Top tímu a podpory národného športového projektu: pobytové náklady a štartovné počas preteku Zirk Swim Cup Tartu (EST/ v termíne 15.-16.2.2025</t>
  </si>
  <si>
    <t>Zmluva č.106/TOP TÍM/Nagy/2025- Refundácia nákladov súvisiacich s účelom rozvoja športovcov zaradených do zoznamu športovcov Top tímu a podpory národného športového projektu:  náklady športovca na materiálne zabezpečenie športovej prípravy - športová obuv;</t>
  </si>
  <si>
    <t>Zmluva č.106/TOP TÍM/Nagy/2025- Refundácia nákladov súvisiacich s účelom rozvoja športovcov zaradených do zoznamu športovcov Top tímu a podpory národného športového projektu: pobytové náklady a štartovné  počas preteku Edinburgh Internation /GBP/ v termíne 14.-16.3.2025</t>
  </si>
  <si>
    <t>Zmluva č.106/TOP TÍM/Nagy/2025- Refundácia nákladov súvisiacich s účelom rozvoja športovcov zaradených do zoznamu športovcov Top tímu a podpory národného športového projektu: štartovné počas preteku Orca Cup v Bratislave v termíne 02.-04.05. 2025</t>
  </si>
  <si>
    <t>Zmluva č.106/TOP TÍM/Nagy/2025- Refundácia nákladov súvisiacich s účelom rozvoja športovcov zaradených do zoznamu športovcov Top tímu a podpory národného športového projektu: pobytové náklady a cestovné počas sústredenia na Kréte (GRE) v termíne 05.-16.05.2025;</t>
  </si>
  <si>
    <t>Zmluva č.106/TOP TÍM/Nagy/2025- Refundácia nákladov súvisiacich s účelom rozvoja športovcov zaradených do zoznamu športovcov Top tímu a podpory národného športového projektu: cestovné športovca počas sústredenia v Shefielde (GBP) v termíne 01.-05.02.2025;</t>
  </si>
  <si>
    <t>Zmluva č.106/TOP TÍM/Nagy/2025- Refundácia nákladov súvisiacich s účelom rozvoja športovcov zaradených do zoznamu športovcov Top tímu a podpory národného športového projektu: pobytové náklady športovca počas sústredenia v Shefielde (GBP) v termíne 01.-05.02.2025;</t>
  </si>
  <si>
    <t>Zmluva č.106/TOP TÍM/Nagy/2025- Refundácia nákladov súvisiacich s účelom rozvoja športovcov zaradených do zoznamu športovcov Top tímu a podpory národného športového projektu: náklady športovca na vitamíny a výživové doplnky;</t>
  </si>
  <si>
    <t>Zmluva č.117/TOP TÍM SR/Potocká/2025- Refundácia nákladov súvisiacich s účelom rozvoja športovcov zaradených do zoznamu športovcov Top tímu a podpory národného športového projektu: štartovné počas preteku Zirk Swim Cup Tartu (EST) v termíne 15.-16.02.2025;</t>
  </si>
  <si>
    <t>Zmluva č.117/TOP TÍM SR/Potocká/2025- Refundácia nákladov súvisiacich s účelom rozvoja športovcov zaradených do zoznamu športovcov Top tímu a podpory národného športového projektu: strava športovca počas preteku Zirk Swim Cup Tartu (EST) v termíne 15.-16.02.2025;</t>
  </si>
  <si>
    <t>Zmluva č.117/TOP TÍM SR/Potocká/2025- Refundácia nákladov súvisiacich s účelom rozvoja športovcov zaradených do zoznamu športovcov Top tímu a podpory národného športového projektu: cestovné náklady športovca počas preteku Edinburgh International /GBP/ v termíne 14.-16.03.2025;</t>
  </si>
  <si>
    <t>Zmluva č.112 TOP TÍM SR/Košťál/2025- Refundácia nákladov súvisiacich s účelom rozvoja športovcov zaradených do zoznamu športovcov Top tímu a podpory národného športového projektu: náklady športovca na štartovné počas preteku VC Pardubice 2025 /CYE/ v termíne 25.-27.04.2025;</t>
  </si>
  <si>
    <t>Zmluva č.117/TOP TÍM SR/Potocká/2025- Refundácia nákladov súvisiacich s účelom rozvoja športovcov zaradených do zoznamu športovcov Top tímu a podpory národného športového projektu: náklady športovca na vitamíny a výživové doplnky;</t>
  </si>
  <si>
    <t>Zmluva č.117/TOP TÍM SR/Potocká/2025- Refundácia nákladov súvisiacich s účelom rozvoja športovcov zaradených do zoznamu športovcov Top tímu a podpory národného športového projektu: náklady športovca na materiálne zabezpečenie tréningovej prípravy  - plavky;</t>
  </si>
  <si>
    <t>Zmluva č.117/TOP TÍM SR/Potocká/2025- Refundácia nákladov súvisiacich s účelom rozvoja športovcov zaradených do zoznamu športovcov Top tímu a podpory národného športového projektu: cestovné náklady športovca počas preteku Zirk Swim Cup Tartu /EST/ v termíne 15.-16.02.2025;</t>
  </si>
  <si>
    <t>Zmluva č.117/TOP TÍM SR/Potocká/2025- Refundácia nákladov súvisiacich s účelom rozvoja športovcov zaradených do zoznamu športovcov Top tímu a podpory národného športového projektu: cestovné náklady športovca počas preteku Zirk Swim Cup Tartu v termíne 15.-16.02.2025;</t>
  </si>
  <si>
    <t xml:space="preserve">Organizácia podujatia
názov podujatia: I.liga ženy                                     Miesto konania: Piešťany, Slovensko                      termín podujatia: 14.06.-15.06.2025                                                 počet aktívnych účastníkov: 21  športovcov a   3 členovia rozhodcovského zboru, 
počet odpracovaných hodín spolu: 15                                                                                           </t>
  </si>
  <si>
    <t xml:space="preserve">Organizácia podujatia
názov podujatia: I.liga ženy                                     Miesto konania: Piešťany, Slovensko                      termín podujatia: 17.05.-18.05.2025                                                počet aktívnych účastníkov: 22  športovcov a   3 členovia rozhodcovského zboru, 
počet odpracovaných hodín spolu: 15                                                                                          </t>
  </si>
  <si>
    <t xml:space="preserve">Organizácia podujatia
názov podujatia: II. NL st.žiaci                                     Miesto konania: Vrútky, Slovensko                      termín podujatia: 07.06.-08.06.2025                                                 počet aktívnych účastníkov: 47 športovcov a    2 členovia rozhodcovského zboru, 
počet odpracovaných hodín spolu: 30                                                                                           </t>
  </si>
  <si>
    <t xml:space="preserve">Organizácia podujatia
názov podujatia:  NL žiačky                                     Miesto konania: Piešťany, Slovensko                      termín podujatia: 17.05.-18.05.2025                                              počet aktívnych účastníkov:42  športovcov a  4  členovia rozhodcovského zboru, 
počet odpracovaných hodín spolu: 30                                                                                           </t>
  </si>
  <si>
    <t xml:space="preserve">Organizácia podujatia
názov podujatia:  NL juniorky                                     Miesto konania: Piešťany, Slovensko                      termín podujatia: 31.05.-01.06.2025                                                 počet aktívnych účastníkov: 33  športovcov a    2 členovia rozhodcovského zboru, 
počet odpracovaných hodín spolu:15                                                                                      </t>
  </si>
  <si>
    <t xml:space="preserve">Organizácia podujatia
názov podujatia:  II. NL ml.kadeti                             Miesto konania: Bratislava, Slovensko                      termín podujatia: 24.05.-25.05.2025                                             počet aktívnych účastníkov: 50 športovcov a    2 členovia rozhodcovského zboru, 
počet odpracovaných hodín spolu:30                                                                                       </t>
  </si>
  <si>
    <t xml:space="preserve">Organizácia podujatia
názov podujatia:  Jarné M-VSO BAJS 2.kolo                          Miesto konania: Poprad, Slovensko                                          termín podujatia: 17.05.2025                
počet aktívnych účastníkov:263 športovcov a   28 členov rozhodcovského zboru, 
počet odpracovaných hodín spolu: 292 </t>
  </si>
  <si>
    <t>Finančný príspevok za usporiadanie, organizáciu  a prípravu podujatia Jarné M-SSO BAJS 1.kolo 12.4.2025 Žilina na základe Zmluvy č. 08/2025-refundácia nákladov na občerstvenie - konečný dodávateľ: AREA COMPANY s.r.o.;</t>
  </si>
  <si>
    <t>Finančný príspevok za usporiadanie, organizáciu  a prípravu podujatia Jarné M-SSO BAJS 1.kolo 12.4.2025 Žilina na základe Zmluvy č. 08/2025-refundácia nákladov na technický materiál - konečný dodávateľ: METRO Cash and Carry SR;</t>
  </si>
  <si>
    <t xml:space="preserve">Organizácia podujatia
názov podujatia: I. NL st.žiaci                    Miesto konania: Šamorín, Slovensko                                          termín podujatia: 17.05.-18.05.2025          
počet aktívnych účastníkov: 56 športovcov a   2 členovia rozhodcovského zboru, 
počet odpracovaných hodín spolu: 30  </t>
  </si>
  <si>
    <t xml:space="preserve">Organizácia podujatia
názov podujatia: II. NL ml.žiaci                    Miesto konania: Bratislava, Slovensko                                          termín podujatia: 10.05.-11.05.2025          
počet aktívnych účastníkov: 48 športovcov a   2 členovia rozhodcovského zboru, 
počet odpracovaných hodín spolu: 30 </t>
  </si>
  <si>
    <t xml:space="preserve">Organizácia podujatia
názov podujatia: NL ml.žiaci                    Miesto konania: Košice, Slovensko                                          termín podujatia: 10.05.-11.05.2025          
počet aktívnych účastníkov: 48 športovcov a   4 členovia rozhodcovského zboru, 
počet odpracovaných hodín spolu: 30 </t>
  </si>
  <si>
    <t xml:space="preserve">Organizácia podujatia
názov podujatia: NL ml.žiaci                    Miesto konania: Topoľčany, Slovensko                                          termín podujatia: 31.05.-01.06.2025          
počet aktívnych účastníkov:46  športovcov a   2 členovia rozhodcovského zboru, 
počet odpracovaných hodín spolu: 30 </t>
  </si>
  <si>
    <t>Organizácia podujatia
názov podujatia: I. NL st.kadeti                    Miesto konania: Piešťany, Slovensko                                          termín podujatia:  31.05.-01.06.2025
počet aktívnych účastníkov:37 športovcov a    2 členovia rozhodcovského zboru, 
počet odpracovaných hodín spolu: 15</t>
  </si>
  <si>
    <t>Organizácia podujatia
názov podujatia: I. NL st.kadeti                    Miesto konania: Vrútky, Slovensko                                          termín podujatia:  31.05.-01.06.2025
počet aktívnych účastníkov: 50 športovcov a    2 členovia rozhodcovského zboru, 
počet odpracovaných hodín spolu: 30</t>
  </si>
  <si>
    <t>Organizácia podujatia
názov podujatia: I. NL st.kadeti                    Miesto konania: Košice, Slovensko                                          termín podujatia:  10.05.-11.05.2025
počet aktívnych účastníkov:54 športovcov a 4   členovia rozhodcovského zboru, 
počet odpracovaných hodín spolu:30</t>
  </si>
  <si>
    <t>Organizácia podujatia
názov podujatia: I. NL ml.kadetky                    Miesto konania: Piešťany, Slovensko                                          termín podujatia:  24.05.-25.05.2025
počet aktívnych účastníkov:47 športovcov a   2 členovia rozhodcovského zboru, 
počet odpracovaných hodín spolu: 30</t>
  </si>
  <si>
    <t>Organizácia podujatia
názov podujatia: I. NL ml.kadetky                    Miesto konania: Piešťany, Slovensko                                          termín podujatia:  23.05.-24.05.2025
počet aktívnych účastníkov: 47 športovcov a   2 členovia rozhodcovského zboru, 
počet odpracovaných hodín spolu: 30</t>
  </si>
  <si>
    <t xml:space="preserve">Organizácia podujatia
názov podujatia: NL juniori                       Miesto konania: Nováky, Slovensko                                          termín podujatia: 02.04.2025
počet aktívnych účastníkov: 26 športovcov a   2 členovia rozhodcovského zboru, 
počet odpracovaných hodín spolu: 5 </t>
  </si>
  <si>
    <t xml:space="preserve">Organizácia podujatia
názov podujatia: NL juniori  3.kolo                     Miesto konania: Vrútky, Slovensko                                          termín podujatia:  13.06.-15.06.2025
počet aktívnych účastníkov: 71 športovcov a   5 členov rozhodcovského zboru, 
počet odpracovaných hodín spolu: 75 </t>
  </si>
  <si>
    <t>IT služby za mesiac 2025/04 v zmysle zmluvy o poskytovaní služieb z 28.02.2022 +monitorovací systém nad rámec zmluvy</t>
  </si>
  <si>
    <t>Organizácia podujatia
názov podujatia: Slovenský pohár plaveckých nádejí                                                                Miesto konania: Dolný Kubín, Slovensko                                          termín podujatia: 31.05.2025                    
počet aktívnych účastníkov:417  športovcov a 25 členov rozhodcovského zboru, 
počet odpracovaných hodín spolu:258</t>
  </si>
  <si>
    <t xml:space="preserve">Organizácia podujatia
názov podujatia: Veľká cena Slovenska                         Miesto konania: Šamorín, Slovensko                                          termín podujatia: 23.05.-25.05.2025                    
počet aktívnych účastníkov:438 športovcov a  43 členov rozhodcovského zboru, 
počet odpracovaných hodín spolu: 1242 </t>
  </si>
  <si>
    <t>Organizácia podujatia
názov podujatia: MSR open a juniorov                                 Miesto konania: Bratislava                                       termín podujatia: 13.06.-15.06.2025                    
počet aktívnych účastníkov:538 športovcov a   39 členov rozhodcovského zboru, 
počet odpracovaných hodín spolu: 1014</t>
  </si>
  <si>
    <t>Zmluva č.115/TOP TÍM SR/Krajčovičová / 2025 - náklady súvisiace s účelom rozvoja športovcov zaradených do zoznamu športovcov Top tímu a podpory národného športového projektu:  náklady športovca na prenájom športoviska -  bazéna v mes. 05/2025</t>
  </si>
  <si>
    <t>Zmluva č.113/TOP TÍM SR/Strapeková/ 2025 - náklady súvisiace s účelom rozvoja športovcov zaradených do zoznamu športovcov Top tímu a podpory národného športového projektu:  náklady športovca na prenájom športoviska -  bazéna v mes. 05/2025</t>
  </si>
  <si>
    <t xml:space="preserve">Zmluva č.106/TOP TÍM/Nagy/2025- Refundácia nákladov súvisiacich s účelom rozvoja športovcov zaradených do zoznamu športovcov Top tímu a podpory národného športového projektu: náklady športovca na vitamíny a výživové doplnky; </t>
  </si>
  <si>
    <t xml:space="preserve">Zmluva č.106/TOP TÍM/Nagy/2025- Refundácia nákladov súvisiacich s účelom rozvoja športovcov zaradených do zoznamu športovcov Top tímu a podpory národného športového projektu: cestovné počas preteku Zirk Swim Cup Tartu (EST) v termíne 15.-16.02.2025 </t>
  </si>
  <si>
    <t>Zmluva č.106/TOP TÍM/Nagy/2025- Refundácia nákladov súvisiacich s účelom rozvoja športovcov zaradených do zoznamu športovcov Top tímu a podpory národného športového projektu: cestovné športovca počas sústredenia Lloret de Mar (ESP) v termíne 23.-31.01.2025;</t>
  </si>
  <si>
    <t>25STR007</t>
  </si>
  <si>
    <t>25STR011</t>
  </si>
  <si>
    <t>Finančný príspevok na stravu pre zamestnancov na júl 2025</t>
  </si>
  <si>
    <t>25š053</t>
  </si>
  <si>
    <t>Finančný príspevok na stravu pre zamestnancov na august 2025</t>
  </si>
  <si>
    <t>25STR016</t>
  </si>
  <si>
    <t>25STR014</t>
  </si>
  <si>
    <t>VUB0072025</t>
  </si>
  <si>
    <t>Hrubé mzdy vyplatené osobám (zamestnancom) vrátane odvodov zamestnávateľa
počet fyzických osôb: 5 TPP+2 dohody
obdobie 06/2025</t>
  </si>
  <si>
    <t>Hrubé mzdy vyplatené osobám (zamestnancom) vrátane odvodov zamestnávateľa
počet fyzických osôb: 3 TPP+13 dohod
obdobie: 06/2025</t>
  </si>
  <si>
    <t>Hrubé mzdy vyplatené osobám (zamestnancom) vrátane odvodov zamestnávateľa
počet fyzických osôb: 4 TPP+ 21 dohôd
obdobie: 06/2025</t>
  </si>
  <si>
    <t>25 osôb</t>
  </si>
  <si>
    <t>2520š0978</t>
  </si>
  <si>
    <t>24.juna 2025</t>
  </si>
  <si>
    <t>UBER AMSTERDAM</t>
  </si>
  <si>
    <t>vyúčtovanie zálohy z 23.6.2025 (1000 Thuringerová)- preprava 12 osôb -10 športovcov+ 2 real.tím z bazéna na hotel počas ME juniorov v SP 23.-29.6.2025 Atény /GRE  /15,65 eur/</t>
  </si>
  <si>
    <t>2520š0979</t>
  </si>
  <si>
    <t>39472, 35638716</t>
  </si>
  <si>
    <t>Greece Wolt</t>
  </si>
  <si>
    <t>vyúčtovanie zálohy z 23.6.2025 (1000 Thuringerová)- obed pre 12 osôb -10 športovcov+ 2 real.tím počas ME juniorov v SP 23.-29.6.2025 Atény /GRE  /56,89 eur/</t>
  </si>
  <si>
    <t>2520š0980</t>
  </si>
  <si>
    <t>353377, 353426</t>
  </si>
  <si>
    <t>SSP HELLAS THE BEER HO</t>
  </si>
  <si>
    <t>vyúčtovanie zálohy z 23.6.2025 (1000 Thuringerová)- večera pre 12 osôb -10 športovcov+ 2 real.tím počas ME juniorov v SP 23.-29.6.2025 Atény /GRE  /84,80 eur/</t>
  </si>
  <si>
    <t>vrátenie zostatku zálohy z 23.6.2025 na podujatie EA junior Atény /GRE/ v termíne 23.-29.6.2025</t>
  </si>
  <si>
    <t>2520š1105</t>
  </si>
  <si>
    <t>104790/106712</t>
  </si>
  <si>
    <t>SSP Osterreich GmbH</t>
  </si>
  <si>
    <t>Procházka Karel</t>
  </si>
  <si>
    <t xml:space="preserve">Pracovná cesta
názov podujatia: Letná Svetová Univerziáda                               Miesto konania:  Berlín, Nemecko                                                  termín podujatia: 14.07.-24.07.2025                                Spôsob prepravy:                                     Počet všetkých osôb na pracovnej ceste: 11                                                         z toho:
- športovci: 8 
- realizačný tím:  3                                                                                                         </t>
  </si>
  <si>
    <t>vyúčtovanie zálohy z 11.7.2025 (800 € Prochazka)- strava na letisku pre 8 športovcov+3 real.tým počas cesty na podujatie Letná svetová Univerziáda Berlín 14-24.7.2025 Nemecko /206,60 eur/</t>
  </si>
  <si>
    <t>25FA40614</t>
  </si>
  <si>
    <t>GF 02514020</t>
  </si>
  <si>
    <t>25FA40615</t>
  </si>
  <si>
    <t>GF 02514256</t>
  </si>
  <si>
    <t>vyúčtovanie zálohy 25š029 na materiálne zabezpečenie VP-TURBO s potlačou: polokošele 80 ks, tričká 235 ks, kr.nohavice 85 ks, mikiny 86 ks, čiastočne  /9 317,60 eur/</t>
  </si>
  <si>
    <t>vyúčtovanie zálohy 25š029 na materiálne zabezpečenie VP-TURBO s potlačou: silikonove čiapky 110 ks, sada vodnopolovych čiapok 10 ks čiastočne  /880,-eur/</t>
  </si>
  <si>
    <t>25DPH031</t>
  </si>
  <si>
    <t>DPH k faktúre č. 25FA40614 - materiálne zabezpečenie VP-TURBO s potlačou: polokošele 80 ks, tričká 235 ks, kr.nohavice 85 ks, mikiny 86 ks,</t>
  </si>
  <si>
    <t>25DPH032</t>
  </si>
  <si>
    <t xml:space="preserve">DPH k faktúre č. 25FA40615 - materiálne zabezpečenie VP-TURBO s potlačou: silikonove čiapky 110 ks, sada vodnopolovych čiapok 10 ks </t>
  </si>
  <si>
    <t>25FA40616</t>
  </si>
  <si>
    <t>1120500460</t>
  </si>
  <si>
    <t>správa webu is.vodnepolo.com za mesiac 2025/06</t>
  </si>
  <si>
    <t>25DPH033</t>
  </si>
  <si>
    <t>DPH k faktúre č. 25FA40616 - správa webu is.vodnepolo.com za mesiac 2025/06</t>
  </si>
  <si>
    <t>25FA40600</t>
  </si>
  <si>
    <t>25/05/0115</t>
  </si>
  <si>
    <t>Materiálne zabezpečenie reprezentácie -pretekárske plavky 15 ks, čiapky 129 ks, šlapky 3 ks</t>
  </si>
  <si>
    <t>25DPH029</t>
  </si>
  <si>
    <t>DPH k faktúre č. 25FA40600 - materiálne zabezpečenie reprezentácie -pretekárske plavky 15 ks, čiapky 129 ks, šlapky 3 ks</t>
  </si>
  <si>
    <t>25FA40601</t>
  </si>
  <si>
    <t>25/05/0119</t>
  </si>
  <si>
    <t>Materiálne zabezpečenie reprezentácie -plavecké čiapky 100 ks</t>
  </si>
  <si>
    <t>25DPH030</t>
  </si>
  <si>
    <t>DPH k faktúre č. 25FA40601 - materiálne zabezpečenie reprezentácie -plavecké čiapky 100 ks</t>
  </si>
  <si>
    <t>25DPH028</t>
  </si>
  <si>
    <t>DPH k faktúre č. 25FA40510 - materiálne zabezpečenie reprezentácie -tréningové plavky 12 ks</t>
  </si>
  <si>
    <t>25FA40617</t>
  </si>
  <si>
    <t>30/06/2025</t>
  </si>
  <si>
    <t>vyúčtovanie zálohy 25š025 na ubytovanie pre 18 osôb-14 športovcov+2 tréneri +2 zástupcovia médií počas kvalifikácie ME muži 7-11.6.2025 v Istanbule / Turecko /spolu: 12 688,-eur/</t>
  </si>
  <si>
    <t>25FA40626</t>
  </si>
  <si>
    <t>10254356</t>
  </si>
  <si>
    <t>vyúčtovanie zálohy 25š053 za letenky pre 11 osôb -7 športovcov+4 real.tím na MS juniorov Otopeni/ROM, 19-24.8.2025 /spolu: 3620,98 eur/</t>
  </si>
  <si>
    <t xml:space="preserve">Pracovná cesta
názov podujatia: MS  juniorov                                                           Miesto konania: Otopeni, Rumunsko                        termín podujatia: 19.08.-24.08.2025                             Spôsob prepravy:                                     Počet všetkých osôb na pracovnej ceste: 11                                                       z toho:
- športovci: 7 
- realizačný tím: 4                                                                    </t>
  </si>
  <si>
    <t>25FA40634</t>
  </si>
  <si>
    <t>5020252280</t>
  </si>
  <si>
    <t>25FA40641</t>
  </si>
  <si>
    <t>00507</t>
  </si>
  <si>
    <t>vyúčtovanie zálohy 25š040 a 25š044 na pobytové náklady pre 16 osôb-14 športovcov+ 2 real.tím počas ME U16 muži 6-14.7.2025 Ljubljana, Slovinsko /spolu: 8 820,-eur/</t>
  </si>
  <si>
    <t>25FA40544</t>
  </si>
  <si>
    <t>FV-55164/2025</t>
  </si>
  <si>
    <t>monitoring služobných vozidiel za 06/2025 (BT707DT, BL062GD, BL976KD, BL557MU,BT147AB)</t>
  </si>
  <si>
    <t>25FA40546</t>
  </si>
  <si>
    <t>10250132</t>
  </si>
  <si>
    <t>Nájomné/kancelárie,sklady,garáž a parkovacie státia za 07/2025</t>
  </si>
  <si>
    <t>25FA40550</t>
  </si>
  <si>
    <t>252406</t>
  </si>
  <si>
    <t>účtovné služby za mesiac 06/2025</t>
  </si>
  <si>
    <t>25FA40552</t>
  </si>
  <si>
    <t>20250083</t>
  </si>
  <si>
    <t>výkon zodpovednej osoby 06/2025 v zmysle Zmluvy o poskytovaní služby v oblasti ochrany osobných údajov zo dňa 16.7.2023</t>
  </si>
  <si>
    <t>25FA40554</t>
  </si>
  <si>
    <t>1253459</t>
  </si>
  <si>
    <t>Prenájom kopírovacieho zariadenia za obdobie 06/2025</t>
  </si>
  <si>
    <t>25FA40562</t>
  </si>
  <si>
    <t>2025060214</t>
  </si>
  <si>
    <t xml:space="preserve"> IT služby za mesiac 2025/06 v zmysle zmluvy o poskytovaní služieb z 28.02.2022 +monitorovací systém nad rámec zmluvy</t>
  </si>
  <si>
    <t>25FA40573</t>
  </si>
  <si>
    <t>10250151</t>
  </si>
  <si>
    <t>25FA40574</t>
  </si>
  <si>
    <t>70250186</t>
  </si>
  <si>
    <t>Spotreba el.energie kanc.priestory, sklady za 2025/06</t>
  </si>
  <si>
    <t>doručovateľský servis v zmysle mandátnej zmluvy za 2025/06</t>
  </si>
  <si>
    <t>25FA40589</t>
  </si>
  <si>
    <t>2025070426</t>
  </si>
  <si>
    <t>Microsoft 365 Business Standard/licencie za 2025/06</t>
  </si>
  <si>
    <t>25FA40606</t>
  </si>
  <si>
    <t>1020250008</t>
  </si>
  <si>
    <t xml:space="preserve">Tvorba web.stránky za 2025/06 na základe rámcovej licenčnej zmluvy  </t>
  </si>
  <si>
    <t>25FA40635</t>
  </si>
  <si>
    <t>5851869007</t>
  </si>
  <si>
    <t>Pevná linka, mobilné čísla /11ks/mobilný internet 11ks za obdobie 24.07.-23.08.2025</t>
  </si>
  <si>
    <t>2520š0976</t>
  </si>
  <si>
    <t>6614291364</t>
  </si>
  <si>
    <t>2520š0977</t>
  </si>
  <si>
    <t>6826766544</t>
  </si>
  <si>
    <t xml:space="preserve">poistenie majetku- zákonné poistenie BT707DT  12.7.2025-11.7.2026 Citroen Jumper  </t>
  </si>
  <si>
    <t>00585441</t>
  </si>
  <si>
    <t>KOOPERATIVA poisťovňa, a.s. Vienna Insurance Group</t>
  </si>
  <si>
    <t xml:space="preserve">poistenie majetku- havarijné poistenie BT707DT  9.7.2025-8.7.2026 Citroen Jumper  </t>
  </si>
  <si>
    <t>31595545</t>
  </si>
  <si>
    <t>25FA40536</t>
  </si>
  <si>
    <t>23/2025</t>
  </si>
  <si>
    <t>Organizačné zabezpečenie podujatia /prenájom bazéna, doprava tímov, live stream, ubytovanie delegáta SPG, zdrav.služba/ 15 hráčov + 3 real.tím na kvalif.na ME ženy 5.-8.6.2025 Nováky</t>
  </si>
  <si>
    <t>25FA40537</t>
  </si>
  <si>
    <t>FV2025001</t>
  </si>
  <si>
    <t>Ubytovanie rozohodcu počas podujatia 23.-25.5.2025</t>
  </si>
  <si>
    <t>31983103</t>
  </si>
  <si>
    <t>Plavecký klub Prešov, o.z.</t>
  </si>
  <si>
    <t xml:space="preserve">Organizácia podujatia
názov podujatia: MSR ml.žiakov                         Miesto konania: Štúrovo, Slovensko                                          termín podujatia: 06.06.-08.06.2025                    
počet aktívnych účastníkov:382 športovcov a 35 členov rozhodcovského zboru, 
počet odpracovaných hodín spolu: 719  </t>
  </si>
  <si>
    <t>25FA40538</t>
  </si>
  <si>
    <t xml:space="preserve">Ubytovanie rozhod.zboru 16 osôb počas podujatia 20.-22.6.2025 Žilna </t>
  </si>
  <si>
    <t>25FA40539</t>
  </si>
  <si>
    <t>10253831</t>
  </si>
  <si>
    <t>Letenky pre 14 osôb- 9 športovcov + 5 real.tím na MS Singapur 14.7.-4.8.2025</t>
  </si>
  <si>
    <t>25FA40540</t>
  </si>
  <si>
    <t>20250022</t>
  </si>
  <si>
    <t>trénerské služby počas  MEJ DP -Setúbal/POR 17.-22.6.2025</t>
  </si>
  <si>
    <t>25FA40541</t>
  </si>
  <si>
    <t>18/2025</t>
  </si>
  <si>
    <t>51077124</t>
  </si>
  <si>
    <t>Mgr. Peter  Gutyan</t>
  </si>
  <si>
    <t>25FA40542</t>
  </si>
  <si>
    <t>20250604</t>
  </si>
  <si>
    <t>tanečná príprava reprezentačného družstva SP za mesiac 2025/06</t>
  </si>
  <si>
    <t>25FA40543</t>
  </si>
  <si>
    <t>25102151</t>
  </si>
  <si>
    <t>prenájom plaveckých dráh počas Majstrovstvá SR st. žiakov 20-22.6.2025 Žilina</t>
  </si>
  <si>
    <t>záloha na pobytové náklady pre 12 osôb -10 športovcov+2 real.tím počas ME Juniorov 25.-29.6.2025 Atény, Grécko</t>
  </si>
  <si>
    <t>25FA40545</t>
  </si>
  <si>
    <t>F03-1565/2025</t>
  </si>
  <si>
    <t>ubytovanie vrátane stravy pre 25 osôb-18 športovcov+ 6 teal.tým počas Prípravný zraz pred MEJ Šoproň 23.-29.6.2025+ME  juniorov Šamorín 30.6.-6.7.2025</t>
  </si>
  <si>
    <t>MSF Hotel Management Kft.</t>
  </si>
  <si>
    <t>25FA40547</t>
  </si>
  <si>
    <t>služby športového odborníka-poradenstvo počas MT+VT ženy 22-28.5.2025 Nováky, Kvalifikácia ME ženy 6-8.6.2025 Nováky</t>
  </si>
  <si>
    <t>47705281</t>
  </si>
  <si>
    <t>Michaela Zaťovičová</t>
  </si>
  <si>
    <t>25FA40548</t>
  </si>
  <si>
    <t>administratívne služby asistenta vodného póla ženy za 2025/06</t>
  </si>
  <si>
    <t>25FA40549</t>
  </si>
  <si>
    <t>FA220250601</t>
  </si>
  <si>
    <t>trénerská činnosť SP za 2025/06</t>
  </si>
  <si>
    <t>25FA40551</t>
  </si>
  <si>
    <t>10254145</t>
  </si>
  <si>
    <t>Letenka pre 1 osobu -športovca na podujatie MS Singapur 14.7.-4.8.2025</t>
  </si>
  <si>
    <t>25FA40553</t>
  </si>
  <si>
    <t>2025505155</t>
  </si>
  <si>
    <t>preprava 25 osôb-23 športovcov+2 real.tím na Prípravný zraz pred MEJ Šoproň 23.-29.6.2025+ME  juniorov Šamorín 30.6.-6.7.2025</t>
  </si>
  <si>
    <t>25FA40555</t>
  </si>
  <si>
    <t>20250024</t>
  </si>
  <si>
    <t>vedenie reprezentácie DP spojené s administratívou v zmysle Zmluvy č. 001/2025 za 2025/06</t>
  </si>
  <si>
    <t>25FA40561</t>
  </si>
  <si>
    <t>FO2025008</t>
  </si>
  <si>
    <t>činnosť športového odborníka -fyzioterapeuta počas Prípravný zraz pred MEJ Šoproň 23.-29.6.2025+ME  juniorov Šamorín 30.6.-6.7.2025</t>
  </si>
  <si>
    <t>25FA40566</t>
  </si>
  <si>
    <t>SZCHY-2025-129</t>
  </si>
  <si>
    <t>prenájom bazéna počas Prípravný zraz pred MEJ Šoproň 23.-29.6.2025+ME  juniorov Šamorín 30.6.-6.7.2025</t>
  </si>
  <si>
    <t>Széchy Tamás Sportiskola Sopron Úszó Szakosztály</t>
  </si>
  <si>
    <t>25FA40567</t>
  </si>
  <si>
    <t>20250026</t>
  </si>
  <si>
    <t xml:space="preserve">právne služby k 1.7.2025- kontrola a úprava 3 smerníc SPF, </t>
  </si>
  <si>
    <t>25FA40568</t>
  </si>
  <si>
    <t>činnosť športového odborníka- trénerské služby počas Prípravný zraz pred MEJ Šoproň 23.-29.6.2025</t>
  </si>
  <si>
    <t>25FA40569</t>
  </si>
  <si>
    <t>činnosť športového odborníka- trénerské služby počas ME  juniorov Šamorín 30.6.-6.7.2025</t>
  </si>
  <si>
    <t>25FA40570</t>
  </si>
  <si>
    <t>trénerské služby počas Prípravný zraz pred MEJ Šoproň 23.-29.6.2025</t>
  </si>
  <si>
    <t>25FA40571</t>
  </si>
  <si>
    <t>25070010</t>
  </si>
  <si>
    <t>25FA40572</t>
  </si>
  <si>
    <t>202510</t>
  </si>
  <si>
    <t>trénerské služby počas Prípravný zraz pred MEJ Šoproň 23.-29.6.2025+ME  juniorov Šamorín 30.6.-6.7.2025</t>
  </si>
  <si>
    <t>14354187</t>
  </si>
  <si>
    <t>Ing. Juraj Skála-SKALASOFT</t>
  </si>
  <si>
    <t>25FA40584</t>
  </si>
  <si>
    <t>20250088</t>
  </si>
  <si>
    <t>Finančný príspevok na usporiadanie-prípravu podujatia  Majstrovstvá SR st. žiakov 20-22.6.2025 Žilina , na základe zmluvy č. 15/2025</t>
  </si>
  <si>
    <t>25FA40585</t>
  </si>
  <si>
    <t>25FA40588</t>
  </si>
  <si>
    <t>20250011</t>
  </si>
  <si>
    <t>trénerské služby počas ME  juniorov Šamorín 30.6.-6.7.2025</t>
  </si>
  <si>
    <t>25FA40590</t>
  </si>
  <si>
    <t>2025364</t>
  </si>
  <si>
    <t>Materiálne zabezpečenie reprezentácie - šiltovka 39 ks</t>
  </si>
  <si>
    <t>46421556</t>
  </si>
  <si>
    <t>Rink.sk s.r.o.</t>
  </si>
  <si>
    <t>25FA40591</t>
  </si>
  <si>
    <t>20250239</t>
  </si>
  <si>
    <t>preprava družstva VP pre 16 osôb-14 športovcov+2 real.tím  počas ME U16 ženy 26.6.-4.7.2025 Istanbul, Turecko</t>
  </si>
  <si>
    <t>25FA40592</t>
  </si>
  <si>
    <t>20250243</t>
  </si>
  <si>
    <t>pobytové náklady vrátane stravy pre 15 osôb-13 športovcov+2 real.tím, prenájom bazéna  počas VT U16 muži 26-29.6.2025 Nováky</t>
  </si>
  <si>
    <t xml:space="preserve">Pracovná cesta
názov podujatia: VT U16 muži                                      Miesto konania: Nováky, Slovensko                  termín podujatia: 26.06.-29.06.2025                                    Spôsob prepravy:                                     Počet všetkých osôb na pracovnej ceste: 15                                                          z toho:
- športovci: 13 
- realizačný tím: 2                                                                     </t>
  </si>
  <si>
    <t>25FA40593</t>
  </si>
  <si>
    <t>20250244</t>
  </si>
  <si>
    <t>pobytové náklady vrátane stravy pre 14 osôb-13 športovcov+1 real.tím, prenájom bazéna  počas VT U18 muži 26-29.6.2025 Nováky</t>
  </si>
  <si>
    <t xml:space="preserve">Pracovná cesta
názov podujatia: VT U18 muži                                      Miesto konania: Nováky, Slovensko                  termín podujatia: 26.06.-29.06.2025                                    Spôsob prepravy:                                     Počet všetkých osôb na pracovnej ceste: 14                                                          z toho:
- športovci: 13 
- realizačný tím: 1                                                                     </t>
  </si>
  <si>
    <t>25FA40594</t>
  </si>
  <si>
    <t>činnosť športového odborníka -trénerske služby na podujatí ME U16 ženy 26.6.-4.7.2025 Istanbul, Turecko+ VT ženy 24-26.6.2025 Topoľčany</t>
  </si>
  <si>
    <t>25FA40595</t>
  </si>
  <si>
    <t>2523022</t>
  </si>
  <si>
    <t>25FA40596</t>
  </si>
  <si>
    <t>8/2025</t>
  </si>
  <si>
    <t>činnosť športového odborníka -trénerske služby počas VT muži 4-6.6.2025 Košice a Kvalifikácia ME muži 8-11.6.2025 Istanbul, Turecko</t>
  </si>
  <si>
    <t>25FA40597</t>
  </si>
  <si>
    <t>činnosť športového odborníka -trénerské služby VP počas Kvalifikácia ME ženy 6-8.6.2025 Nováky</t>
  </si>
  <si>
    <t>25FA40598</t>
  </si>
  <si>
    <t>činnosť športového odborníka -trénerské služby VP počas VT U18 muži 26-29.6.2025 Nováky</t>
  </si>
  <si>
    <t>25FA40603</t>
  </si>
  <si>
    <t>30/2025</t>
  </si>
  <si>
    <t>ubytovanie pre 1 osobu- člen rozhodcovského zboru počas Veľká cena Slovenska 23-25.5.2025 Šamorín</t>
  </si>
  <si>
    <t>00892378</t>
  </si>
  <si>
    <t>Športový plavecký klub Kúpele Piešťany</t>
  </si>
  <si>
    <t>25FA40604</t>
  </si>
  <si>
    <t>31/2025</t>
  </si>
  <si>
    <t>ubytovanie pre 1 osobu-člen rozhodcovského zboru počas Majstrovstvá SR open a juniorov 13-15.6.2025 Bratislava</t>
  </si>
  <si>
    <t>25FA40605</t>
  </si>
  <si>
    <t>2510569</t>
  </si>
  <si>
    <t>prenájom bazéna počas Majstrovstvá SR open a juniorov 13-15.6.2025 Bratislava</t>
  </si>
  <si>
    <t>25FA40607</t>
  </si>
  <si>
    <t>32504554</t>
  </si>
  <si>
    <t>letenky pre 12 osôb- 10 športovcov +2 real.tím na podujatie MS mladších juniorov 24-30.8.2025 Atény/GRE</t>
  </si>
  <si>
    <t xml:space="preserve">Pracovná cesta
názov podujatia: MS ml.juniorov                             Miesto konania: Atény, Grécko                          termín podujatia: 24.08.-30.08.2025                                    Spôsob prepravy: letecky                                    Počet všetkých osôb na pracovnej ceste: 12                                                         z toho:
- športovci: 10 
- realizačný tím: 2                                                                    </t>
  </si>
  <si>
    <t>25FA40609</t>
  </si>
  <si>
    <t>služby športového odborníka -trénerské služby počas MT U16 muži 5-8.6.2025 Ďečín, VT U16 muži 26-29.6.2025 Nováky, VT U16 muži 3-6.7.2025 Nováky, ME U16 muži 6-14.7.2025  Ljubjana, Slovinsko</t>
  </si>
  <si>
    <t>25FA40610</t>
  </si>
  <si>
    <t>administratívne služby manažéra reprezentácií vodného póla za 2025/06</t>
  </si>
  <si>
    <t>25FA40611</t>
  </si>
  <si>
    <t>20250266</t>
  </si>
  <si>
    <t xml:space="preserve">prenájom bazéna počas VT muži 4-6.6.2025 Košice </t>
  </si>
  <si>
    <t>31679692</t>
  </si>
  <si>
    <t>Tepelné hospodárstvo spoločnosť s ručením obmedzeným</t>
  </si>
  <si>
    <t>25FA40612</t>
  </si>
  <si>
    <t>20250259</t>
  </si>
  <si>
    <t>pobytové náklady vrátane stravy pre 16 osôb-14 športovcov+2 real.tím, prenájom bazéna  počas VT U16 muži 3-6.7.2025 Nováky</t>
  </si>
  <si>
    <t xml:space="preserve">Pracovná cesta
názov podujatia: VT U16 muži                                      Miesto konania: Nováky, Slovensko                  termín podujatia: 03.07.-06.07.2025                                    Spôsob prepravy:                                     Počet všetkých osôb na pracovnej ceste: 16                                                          z toho:
- športovci: 14 
- realizačný tím: 2                                                                     </t>
  </si>
  <si>
    <t>25FA40613</t>
  </si>
  <si>
    <t>20250258</t>
  </si>
  <si>
    <t>prenájom vozidla AA406GU a AA636GF -preprava družstva VP 14 športovcov a 2 real.tím  na a z podujatia ME U16 muži 6-14.7.2025  Ljubjana, Slovinsko</t>
  </si>
  <si>
    <t>25FA40618</t>
  </si>
  <si>
    <t>1032025</t>
  </si>
  <si>
    <t>ubytovanie pre 1 osobu-rozhodca počas LM 10-roční 21-22.6.2025 Vrútky</t>
  </si>
  <si>
    <t>25FA40619</t>
  </si>
  <si>
    <t>250100049</t>
  </si>
  <si>
    <t>prenájom dráh-príprava na MEJ a MEU v mesiaci jún 2025</t>
  </si>
  <si>
    <t>d - štafeta - plávanie</t>
  </si>
  <si>
    <t>25FA40622</t>
  </si>
  <si>
    <t>10254271</t>
  </si>
  <si>
    <t>Poplatok za batožinu/preprava masérskeho stola  na MS Singapur 14.7.-4.8.2025</t>
  </si>
  <si>
    <t>25FA40623</t>
  </si>
  <si>
    <t>2025206</t>
  </si>
  <si>
    <t>ubytovynie vrátane stravy pre 24 osôb-19 športovcov+5 real.tím počas  ME juniorov 29.6.-6.7.2025 Šamorín</t>
  </si>
  <si>
    <t>48031097</t>
  </si>
  <si>
    <t>Slovenská plavecká marketingová s.r.o.</t>
  </si>
  <si>
    <t>25FA40624</t>
  </si>
  <si>
    <t>2025207</t>
  </si>
  <si>
    <t>ubytovynie vrátane stravy pre 16 osôb-12 športovcov+4 real.tím počas  ME do 23 rokov 26.-28.6.2025</t>
  </si>
  <si>
    <t xml:space="preserve">Pracovná cesta
názov podujatia: ME juniorov  do 23 rokov                            Miesto konania: Šamorín, Slovensko                                                 termín podujatia: 26.06.-28.06.2025                              Spôsob prepravy:                                     Počet všetkých osôb na pracovnej ceste: 16                                                         z toho:
- športovci: 12 
- realizačný tím:  4                                                                                                         </t>
  </si>
  <si>
    <t>25FA40631</t>
  </si>
  <si>
    <t>20250257</t>
  </si>
  <si>
    <t>pobytové náklady vrátane stravy pre 13 osôb-12 športovcov+1 real.tím, prenájom bazéna  počas VT U18 muži 10-13.7.2025 Nováky</t>
  </si>
  <si>
    <t xml:space="preserve">Pracovná cesta
názov podujatia: VT U18 muži                                      Miesto konania: Nováky, Slovensko                  termín podujatia:10.07.-13.07.2025                                  Spôsob prepravy:                                     Počet všetkých osôb na pracovnej ceste: 13                                                          z toho:
- športovci: 12 
- realizačný tím: 1                                                                     </t>
  </si>
  <si>
    <t xml:space="preserve">Pracovná cesta
názov podujatia: VT ženy                                      Miesto konania: Nováky, Slovensko                  termín podujatia: 11.04.-13.04.2025                                    Spôsob prepravy:                                     Počet všetkých osôb na pracovnej ceste:16                                                          z toho:
- športovci: 14 
- realizačný tím: 2                                                                     </t>
  </si>
  <si>
    <t>25FA40632</t>
  </si>
  <si>
    <t>20250261</t>
  </si>
  <si>
    <t>pobytové náklady vrátane stravy pre 16 osôb-14 športovcov+2 real.tím, prenájom bazéna  počas VT U18 muži 17-20.7.2025 Nováky</t>
  </si>
  <si>
    <t>25FA40633</t>
  </si>
  <si>
    <t>250100014</t>
  </si>
  <si>
    <t>zapožičanie športového vybavenia bazéna s časomierou na VT U16 ženy 24-26.6.2025 Topoľčany</t>
  </si>
  <si>
    <t>záloha na stravu na letisku pre 8 športovcov+3 real.tým počas cesty na podujatie Letná svetová Univerziáda Berlín 14-24.7.2025 Nemecko</t>
  </si>
  <si>
    <t>25FA40636</t>
  </si>
  <si>
    <t>132025</t>
  </si>
  <si>
    <t>trénerské služby počas Letná svetová Univerziáda Berlín 14-24.7.2025 Nemecko</t>
  </si>
  <si>
    <t>25FA40638</t>
  </si>
  <si>
    <t>25FA40639</t>
  </si>
  <si>
    <t>120250602</t>
  </si>
  <si>
    <t xml:space="preserve">pobytové náklady vrátane stravy pre 12 osôb-športovcov počas VT muži 4-6.6.2025 Košice </t>
  </si>
  <si>
    <t>54938023</t>
  </si>
  <si>
    <t>SO-VA s. r. o.</t>
  </si>
  <si>
    <t>25FA40642</t>
  </si>
  <si>
    <t>trénerské služby počas Medzinárodné preteky SOŠV-EYOF 19-27.7.2025 Skopje, Severné Macedónsko</t>
  </si>
  <si>
    <t>25FA40644</t>
  </si>
  <si>
    <t>2025-10</t>
  </si>
  <si>
    <t>trénerské služby počas Medzinárodné preteky SOŠV-EYOF 19-27.7.2025 Skopje, Severné Macedónsko, prípravný zraz 13-19.7.2025 Šamorín</t>
  </si>
  <si>
    <t>32844026</t>
  </si>
  <si>
    <t>Darina Moravcová-Swimmax</t>
  </si>
  <si>
    <t>25FA40643</t>
  </si>
  <si>
    <t>trénerské služby počas prípravný zraz  EYOF 13-19.7.2025 Šamorín</t>
  </si>
  <si>
    <t>25FA40556</t>
  </si>
  <si>
    <t>S01/2025</t>
  </si>
  <si>
    <t>35678135</t>
  </si>
  <si>
    <t>ŠK FLIPPER Brezno, o. z.</t>
  </si>
  <si>
    <t>25FA40557</t>
  </si>
  <si>
    <t>20250111</t>
  </si>
  <si>
    <t>42209943</t>
  </si>
  <si>
    <t>Plavecký klub Aquabela Stars, o. z.</t>
  </si>
  <si>
    <t>25FA40558</t>
  </si>
  <si>
    <t>250100041</t>
  </si>
  <si>
    <t>25FA40559</t>
  </si>
  <si>
    <t>250100040</t>
  </si>
  <si>
    <t>25FA40560</t>
  </si>
  <si>
    <t>250100039</t>
  </si>
  <si>
    <t>25FA40563</t>
  </si>
  <si>
    <t>532025</t>
  </si>
  <si>
    <t>42164281</t>
  </si>
  <si>
    <t>Plavecký klub STU Trnava</t>
  </si>
  <si>
    <t>25FA40564</t>
  </si>
  <si>
    <t>5020252302</t>
  </si>
  <si>
    <t>25FA40565</t>
  </si>
  <si>
    <t>20250064</t>
  </si>
  <si>
    <t>25FA40575</t>
  </si>
  <si>
    <t>502025</t>
  </si>
  <si>
    <t>25FA40576</t>
  </si>
  <si>
    <t>25OF00036</t>
  </si>
  <si>
    <t>25FA40577</t>
  </si>
  <si>
    <t>25FA40578</t>
  </si>
  <si>
    <t>42070783</t>
  </si>
  <si>
    <t>Aquapark - triatlon, o. z.</t>
  </si>
  <si>
    <t>25FA40579</t>
  </si>
  <si>
    <t>25FA40580</t>
  </si>
  <si>
    <t>2501011</t>
  </si>
  <si>
    <t>36618357</t>
  </si>
  <si>
    <t>Mestský športový klub  Žiar nad Hronom, spol.s r.o.</t>
  </si>
  <si>
    <t>25FA40581</t>
  </si>
  <si>
    <t>25OF00035</t>
  </si>
  <si>
    <t>25FA40582</t>
  </si>
  <si>
    <t>20250701</t>
  </si>
  <si>
    <t>51210304</t>
  </si>
  <si>
    <t>TRI Tatry Triathlon Team</t>
  </si>
  <si>
    <t>25FA40583</t>
  </si>
  <si>
    <t>512025</t>
  </si>
  <si>
    <t>25FA40586</t>
  </si>
  <si>
    <t>25FA40587</t>
  </si>
  <si>
    <t>25FA40599</t>
  </si>
  <si>
    <t>20250606</t>
  </si>
  <si>
    <t>50801651</t>
  </si>
  <si>
    <t>NVR swimming</t>
  </si>
  <si>
    <t>25FA40602</t>
  </si>
  <si>
    <t>01-2025</t>
  </si>
  <si>
    <t>31304516</t>
  </si>
  <si>
    <t>Klub plávania Spišská Nová Ves</t>
  </si>
  <si>
    <t>25FA40620</t>
  </si>
  <si>
    <t>29/2025</t>
  </si>
  <si>
    <t>25FA40621</t>
  </si>
  <si>
    <t>250100045</t>
  </si>
  <si>
    <t>25FA40637</t>
  </si>
  <si>
    <t>44025008</t>
  </si>
  <si>
    <t>25FA40640</t>
  </si>
  <si>
    <t>25001</t>
  </si>
  <si>
    <t>31931863</t>
  </si>
  <si>
    <t>Mestský plavecký klub Delfín</t>
  </si>
  <si>
    <t>25FA40630</t>
  </si>
  <si>
    <t>30PO250030</t>
  </si>
  <si>
    <t>25FA40627</t>
  </si>
  <si>
    <t>250100048</t>
  </si>
  <si>
    <t>25FA40628</t>
  </si>
  <si>
    <t>30PO250029</t>
  </si>
  <si>
    <t>25FA40629</t>
  </si>
  <si>
    <t>31VP250001</t>
  </si>
  <si>
    <t xml:space="preserve">Organizácia podujatia
názov podujatia: LM 10-roční                           Miesto konania: Vrútky, Slovensko                                          termín podujatia: 21.06.-22.06.2025                    
počet aktívnych účastníkov: 45 športovcov a   2 členovia rozhodcovského zboru, 
počet odpracovaných hodín spolu: 30  </t>
  </si>
  <si>
    <t xml:space="preserve">Pracovná cesta
názov podujatia: Prípravný zraz pred MEJ Šoproň a ME juniorov Šamorín                            Miesto konania: Šoproň, Maďarsko + Šamorín, Slovensko                                                 termín podujatia: 23.06.-29.06.2025 +  30.06.-06.07.2025                                                                                     Spôsob prepravy:                                     Počet všetkých osôb na pracovnej ceste:  25                                                        z toho:
- športovci: 23 
- realizačný tím: 2                                                                                                         </t>
  </si>
  <si>
    <t xml:space="preserve">Pracovná cesta
názov podujatia: ME juniorov                              Miesto konania: Šamorín, Slovensko                                                 termín podujatia: 30.06.-06.07.2025                                Spôsob prepravy:                                     Počet všetkých osôb na pracovnej ceste: 24                                                         z toho:
- športovci: 19 
- realizačný tím:  5                                                                                                         </t>
  </si>
  <si>
    <t xml:space="preserve">Pracovná cesta
názov podujatia:VT muži                              Miesto konania:  Košice                                                  termín podujatia: 04.06.-06.06.2025                                 Spôsob prepravy:                                     Počet všetkých osôb na pracovnej ceste: 16                                                         z toho:
- športovci: 14 
- realizačný tím: 2                                                                                                          </t>
  </si>
  <si>
    <t xml:space="preserve">Refundácia nákladov na letenku pre 1 osobu - športovec na podujatie MT muži 28.5.-1.6.2025; </t>
  </si>
  <si>
    <t xml:space="preserve">Pracovná cesta
názov podujatia: Kvalifikácia na ME ženy                                Miesto konania: Novi Sad, Srbsko                                                    termín podujatia: 06.06.-08.06.2025                                Spôsob prepravy:                                     Počet všetkých osôb na pracovnej ceste: 1                                                         z toho:
- športovci:  0
- realizačný tím-rozhodca  1:                                                                  </t>
  </si>
  <si>
    <t xml:space="preserve">Pracovná cesta
názov podujatia:Kvalifikácia na ME muži                                Miesto konania: Tbilisi, Gruzínsko                                                     termín podujatia: 08.06.-12.06.2025                                Spôsob prepravy: letecky                                    Počet všetkých osôb na pracovnej ceste: 1                                                         z toho:
- športovci: 0 
- realizačný tím-rozhodca: 1                                                                    </t>
  </si>
  <si>
    <t xml:space="preserve">Pracovná cesta
názov podujatia: MEJ v  DP                            Miesto konania: Setúbal, Portugalsko                                                       termín podujatia: 17.06.-22.06.2025                                    Spôsob prepravy:                                     Počet všetkých osôb na pracovnej ceste: 14                                                         z toho:
- športovci: 11 
- realizačný tím: 3                                                                    </t>
  </si>
  <si>
    <t xml:space="preserve">Pracovná cesta
názov podujatia: EA junior                                                           Miesto konania: Atény, Grécko                       termín podujatia: 23.06.-29.06.2025                          Spôsob prepravy: letecky                                    Počet všetkých osôb na pracovnej ceste:  12                                                      z toho:
- športovci:  10
- realizačný tím: 2                                                                     </t>
  </si>
  <si>
    <t xml:space="preserve">Pracovná cesta
názov podujatia: ME                                                             Miesto konania: Stari Grad, Chorvátsko                        termín podujatia: 27.05.-31.05.2025                                  Spôsob prepravy: letecky                                    Počet všetkých osôb na pracovnej ceste: 5                                                         z toho:
- športovci: 4 
- realizačný tím: 1                                                                    </t>
  </si>
  <si>
    <t xml:space="preserve">Pracovná cesta
názov podujatia: Prípravné sústredenie pred MS                                                                Miesto konania: Bangkog, Thajsko                        termín podujatia: 17.07.-24.07.2025                                  Spôsob prepravy: letecky                                    Počet všetkých osôb na pracovnej ceste:  17                                                         z toho:
- športovci: 15 
- realizačný tím: 2                                                                     </t>
  </si>
  <si>
    <t xml:space="preserve">Finančný príspevok na usporiadanie-prípravu podujatia  Majstrovstvá SR st. žiakov 20-22.6.2025 Žilina , na základe zmluvy č. 15/2025-refundácia-technický materiál pre rozhodcov - konečný dodávateľ: Daffer spol.s.r.o. </t>
  </si>
  <si>
    <t>Finančný príspevok na usporiadanie-prípravu podujatia  Majstrovstvá SR st. žiakov 20-22.6.2025 Žilina , na základe zmluvy č. 15/2025-refundácia- občerstvenie rozhodcov - konečný dodávateľ: AREA Company s.r.o.</t>
  </si>
  <si>
    <t>Finančný príspevok na usporiadanie-prípravu podujatia  Majstrovstvá SR st. žiakov 20-22.6.2025 Žilina , na základe zmluvy č. 15/2025-refundácia- občerstvenie rozhodcov čiastočne - konečný dodávateľ: Lidl SR s.r.o.</t>
  </si>
  <si>
    <t xml:space="preserve">Organizácia podujatia
názov podujatia: MSR st.žiakov                   Miesto konania: Žilina, Slovensko                                          termín podujatia: 20.06.-22.06.2025 
počet aktívnych účastníkov:382 športovcov a   36 členov rozhodcovského zboru, 
počet odpracovaných hodín spolu: 724  </t>
  </si>
  <si>
    <t xml:space="preserve">Pracovná cesta
názov podujatia: VT U18 muži                                      Miesto konania: Nováky, Slovensko                  termín podujatia:17.07.-20.07.2025                                  Spôsob prepravy:                                     Počet všetkých osôb na pracovnej ceste: 16                                                          z toho:
- športovci: 14 
- realizačný tím: 2                                                                     </t>
  </si>
  <si>
    <t xml:space="preserve">Pracovná cesta
názov podujatia: VT ženy                                      Miesto konania: Topoľčany, Slovensko                  termín podujatia: 06.06.-08.06.2025                              Spôsob prepravy:                                     Počet všetkých osôb na pracovnej ceste: 18                                                          z toho:
- športovci: 18 
- realizačný tím: 0                                                                    </t>
  </si>
  <si>
    <t xml:space="preserve">Pracovná cesta
názov podujatia: MT Dunajský pohár muži                                               Miesto konania: Nováky, Slovensko                      termín podujatia: 29.05.-01.06.2025       Spôsob prepravy:                                         Počet všetkých osôb na pracovnej ceste: 16                                                            z toho:
- športovci: 14  
- realizačný tím:  2                                                                   </t>
  </si>
  <si>
    <t xml:space="preserve">Organizácia podujatia
názov podujatia:  NL juniorky                                     Miesto konania: Nováky, Slovensko                      termín podujatia: 05.04.-06.04.2025                                                 počet aktívnych účastníkov:36  športovcov a    2 členovia rozhodcovského zboru, 
počet odpracovaných hodín spolu: 15                                                                                      </t>
  </si>
  <si>
    <t xml:space="preserve">Pracovná cesta
názov podujatia: MT U16 ženy                                        Miesto konania:  Chemnitz, Nemecko                      termín podujatia: 07.02.-09.02.2025        Spôsob prepravy:                                     Počet všetkých osôb na pracovnej ceste: 13                                                          z toho:
- športovci: 12 
- realizačný tím: 1                                                                     </t>
  </si>
  <si>
    <t>poplatok za vedenie účtu za júl</t>
  </si>
  <si>
    <t>25š052</t>
  </si>
  <si>
    <t>GI107800</t>
  </si>
  <si>
    <t>záloha na materiálne zabezpečenie VP-TURBO-plavky 32 ks, čiapky 12 ks, magnetická tabula 4 ks</t>
  </si>
  <si>
    <t>25š054</t>
  </si>
  <si>
    <t>122488</t>
  </si>
  <si>
    <t>druhá záloha na pobytové náklady pre 17 osôb počas sústredenia pred MS 17-24.7.2025 Bangkog, Thaisko</t>
  </si>
  <si>
    <t>25š055</t>
  </si>
  <si>
    <t>druhá záloha na ubytovanie pre 1osobu- rozhodca počas ME U18 muži 17-25.8.2025 v Rio Maior, Portugalsko</t>
  </si>
  <si>
    <t>25š056</t>
  </si>
  <si>
    <t>2025U18MDiv1_SVK</t>
  </si>
  <si>
    <t>druhá záloha n a ubytovanie pre 17 osôb-14 športovcov+3 real.tím počas ME U18 muži 17-25.8.2025 v Rio Maior, Portugalsko</t>
  </si>
  <si>
    <t>25š057</t>
  </si>
  <si>
    <t>druhá záloha na ubytovanie pre 17 osôb-14 športovcov+3 rea.l. tím počas ME U18 ženy 30.8.-8.9.2025 v Gzira, Malta</t>
  </si>
  <si>
    <t>25š058</t>
  </si>
  <si>
    <t>tretia záloha na pobytové náklady pre 17 osôb počas sústredenia pred MS 17-24.7.2025 Bangkog, Thaisko</t>
  </si>
  <si>
    <t>2520š0970</t>
  </si>
  <si>
    <t>25200970</t>
  </si>
  <si>
    <t>cestovné náhrady rozhodcu nominovaného na podujatie Kvalif.na ME ž. Novi Sad 6.-8.6.2025</t>
  </si>
  <si>
    <t>2520š0971</t>
  </si>
  <si>
    <t>25200971</t>
  </si>
  <si>
    <t>cestovné náhrady rozohdcu nominovaného na podujatie MT DP muži 30.5.-1.6.2025 Nováky</t>
  </si>
  <si>
    <t>2520š0972</t>
  </si>
  <si>
    <t>25200972</t>
  </si>
  <si>
    <t>cestovné náhrady rozohdcu nominovaného na podujatie MT Slovakia Cup ženy, 23.-25.5.2025 Nováky</t>
  </si>
  <si>
    <t>2520š0973</t>
  </si>
  <si>
    <t>25200973</t>
  </si>
  <si>
    <t xml:space="preserve">cestovné náklady 1 osoba-mediálny pracovník  na Kvalifikácia ME ženy 6-8.6.2025 Nováky </t>
  </si>
  <si>
    <t>2520š0974</t>
  </si>
  <si>
    <t>3759</t>
  </si>
  <si>
    <t>nákup pohonných hmôt do prenajatého vozidla TO384DV počas podujatia VT U16 ženy 6-8.6.2025 Topoľčany</t>
  </si>
  <si>
    <t>52871665</t>
  </si>
  <si>
    <t>2520š0975</t>
  </si>
  <si>
    <t>8314</t>
  </si>
  <si>
    <t>nákup pohonných hmôt do prenajatého vozidla TO384DV počas VT U16 ženy 11-15.6.2025 Topoľčany</t>
  </si>
  <si>
    <t xml:space="preserve">Refundácia nákladov súvisiach s účelom rozvoja športovcov: náklady na prenájom športoviska - bazénu v mes. 03/2025 - konečný dodávateľ: Hotel Partizán PS s.r.o.;
</t>
  </si>
  <si>
    <t>Refundácia nákladov súvisiach s účelom rozvoja športovcov - štartovné počas preteku Banskobystrický plavecký pohár 3.kolo vo Veľkom Krtíši v termíne 26.04.2025 /5 športovcov/ - konečný dodávateľ: Plavecký klub Veľký Krtíš;</t>
  </si>
  <si>
    <t>2520š0981</t>
  </si>
  <si>
    <t>25200981</t>
  </si>
  <si>
    <t>2520š0982</t>
  </si>
  <si>
    <t>25200982</t>
  </si>
  <si>
    <t>2520š0983</t>
  </si>
  <si>
    <t>25200983</t>
  </si>
  <si>
    <t>činnosť člena rozhodcovského zboru počas Majstrovstvá SR open a juniorov 13-15.6.2025 Bratislava</t>
  </si>
  <si>
    <t>Jakubčeková Andrea</t>
  </si>
  <si>
    <t>2520š0984</t>
  </si>
  <si>
    <t>25200984</t>
  </si>
  <si>
    <t>2520š0985</t>
  </si>
  <si>
    <t>25200985</t>
  </si>
  <si>
    <t>2520š0986</t>
  </si>
  <si>
    <t>25200986</t>
  </si>
  <si>
    <t>Martina Moravcová Valko</t>
  </si>
  <si>
    <t>2520š0987</t>
  </si>
  <si>
    <t>25200987</t>
  </si>
  <si>
    <t>2520š0988</t>
  </si>
  <si>
    <t>25200988</t>
  </si>
  <si>
    <t>2520š0989</t>
  </si>
  <si>
    <t>25200989</t>
  </si>
  <si>
    <t>Procházka Karel ml.</t>
  </si>
  <si>
    <t>2520š0990</t>
  </si>
  <si>
    <t>25200990</t>
  </si>
  <si>
    <t>2520š0991</t>
  </si>
  <si>
    <t>25200991</t>
  </si>
  <si>
    <t>2520š0992</t>
  </si>
  <si>
    <t>25200992</t>
  </si>
  <si>
    <t xml:space="preserve">Heričová Simona </t>
  </si>
  <si>
    <t>2520š0993</t>
  </si>
  <si>
    <t>25200993</t>
  </si>
  <si>
    <t>2520š0994</t>
  </si>
  <si>
    <t>25200994</t>
  </si>
  <si>
    <t>2520š0995</t>
  </si>
  <si>
    <t>25200995</t>
  </si>
  <si>
    <t>2520š0996</t>
  </si>
  <si>
    <t>25200996</t>
  </si>
  <si>
    <t>2520š0997</t>
  </si>
  <si>
    <t>25200997</t>
  </si>
  <si>
    <t>2520š0998</t>
  </si>
  <si>
    <t>25200998</t>
  </si>
  <si>
    <t>2520š0999</t>
  </si>
  <si>
    <t>25200999</t>
  </si>
  <si>
    <t>2520š1000</t>
  </si>
  <si>
    <t>25201000</t>
  </si>
  <si>
    <t>2520š1001</t>
  </si>
  <si>
    <t>25201001</t>
  </si>
  <si>
    <t>Richard</t>
  </si>
  <si>
    <t>2520š1002</t>
  </si>
  <si>
    <t>25201002</t>
  </si>
  <si>
    <t>2520š1003</t>
  </si>
  <si>
    <t>25201003</t>
  </si>
  <si>
    <t>2520š1004</t>
  </si>
  <si>
    <t>25201004</t>
  </si>
  <si>
    <t>2520š1005</t>
  </si>
  <si>
    <t>25201005</t>
  </si>
  <si>
    <t>2520š1006</t>
  </si>
  <si>
    <t>25201006</t>
  </si>
  <si>
    <t>2520š1007</t>
  </si>
  <si>
    <t>25201007</t>
  </si>
  <si>
    <t>2520š1008</t>
  </si>
  <si>
    <t>25201008</t>
  </si>
  <si>
    <t>2520š1009</t>
  </si>
  <si>
    <t>25201009</t>
  </si>
  <si>
    <t>2520š1010</t>
  </si>
  <si>
    <t>25201010</t>
  </si>
  <si>
    <t>2520š1011</t>
  </si>
  <si>
    <t>25201011</t>
  </si>
  <si>
    <t>2520š1012</t>
  </si>
  <si>
    <t>25201012</t>
  </si>
  <si>
    <t>2520š1013</t>
  </si>
  <si>
    <t>25201013</t>
  </si>
  <si>
    <t>2520š1014</t>
  </si>
  <si>
    <t>25201014</t>
  </si>
  <si>
    <t>2520š1015</t>
  </si>
  <si>
    <t>25201015</t>
  </si>
  <si>
    <t>2520š1016</t>
  </si>
  <si>
    <t>25201016</t>
  </si>
  <si>
    <t>Grožaj Marek</t>
  </si>
  <si>
    <t>Košťál Róbert</t>
  </si>
  <si>
    <t>2520š1017</t>
  </si>
  <si>
    <t>25201017</t>
  </si>
  <si>
    <t>2520š1018</t>
  </si>
  <si>
    <t>25201018</t>
  </si>
  <si>
    <t>2520š1019</t>
  </si>
  <si>
    <t>25201019</t>
  </si>
  <si>
    <t>2520š1020</t>
  </si>
  <si>
    <t>25201020</t>
  </si>
  <si>
    <t>2520š1021</t>
  </si>
  <si>
    <t>25201021</t>
  </si>
  <si>
    <t>činnosť člena rozhodcovského zboru počas Majstrovstvá SR st. žiakov 20-22.6.2025 Žilina</t>
  </si>
  <si>
    <t>Drábiková Kristína</t>
  </si>
  <si>
    <t>Ftáčik Samuel</t>
  </si>
  <si>
    <t>Hrabovský Denis</t>
  </si>
  <si>
    <t>2520š1022</t>
  </si>
  <si>
    <t>25201022</t>
  </si>
  <si>
    <t>2520š1023</t>
  </si>
  <si>
    <t>25201023</t>
  </si>
  <si>
    <t>2520š1024</t>
  </si>
  <si>
    <t>25201024</t>
  </si>
  <si>
    <t>Hrabovský Alexander</t>
  </si>
  <si>
    <t>Skopal Juraj</t>
  </si>
  <si>
    <t>2520š1025</t>
  </si>
  <si>
    <t>25201025</t>
  </si>
  <si>
    <t>2520š1026</t>
  </si>
  <si>
    <t>25201026</t>
  </si>
  <si>
    <t>2520š1027</t>
  </si>
  <si>
    <t>25201027</t>
  </si>
  <si>
    <t>2520š1028</t>
  </si>
  <si>
    <t>25201028</t>
  </si>
  <si>
    <t>2520š1029</t>
  </si>
  <si>
    <t>25201029</t>
  </si>
  <si>
    <t>2520š1030</t>
  </si>
  <si>
    <t>25201030</t>
  </si>
  <si>
    <t>2520š1031</t>
  </si>
  <si>
    <t>25201031</t>
  </si>
  <si>
    <t>2520š1032</t>
  </si>
  <si>
    <t>25201032</t>
  </si>
  <si>
    <t>2520š1033</t>
  </si>
  <si>
    <t>25201033</t>
  </si>
  <si>
    <t>2520š1034</t>
  </si>
  <si>
    <t>25201034</t>
  </si>
  <si>
    <t>2520š1035</t>
  </si>
  <si>
    <t>25201035</t>
  </si>
  <si>
    <t>2520š1036</t>
  </si>
  <si>
    <t>25201036</t>
  </si>
  <si>
    <t>2520š1037</t>
  </si>
  <si>
    <t>25201037</t>
  </si>
  <si>
    <t>2520š1038</t>
  </si>
  <si>
    <t>25201038</t>
  </si>
  <si>
    <t>2520š1039</t>
  </si>
  <si>
    <t>25201039</t>
  </si>
  <si>
    <t>Jurigová Katarína</t>
  </si>
  <si>
    <t>2520š1040</t>
  </si>
  <si>
    <t>25201040</t>
  </si>
  <si>
    <t>2520š1041</t>
  </si>
  <si>
    <t>25201041</t>
  </si>
  <si>
    <t>2520š1042</t>
  </si>
  <si>
    <t>25201042</t>
  </si>
  <si>
    <t>2520š1043</t>
  </si>
  <si>
    <t>25201043</t>
  </si>
  <si>
    <t>2520š1044</t>
  </si>
  <si>
    <t>25201044</t>
  </si>
  <si>
    <t>2520š1045</t>
  </si>
  <si>
    <t>25201045</t>
  </si>
  <si>
    <t>2520š1046</t>
  </si>
  <si>
    <t>25201046</t>
  </si>
  <si>
    <t>2520š1047</t>
  </si>
  <si>
    <t>25201047</t>
  </si>
  <si>
    <t>2520š1048</t>
  </si>
  <si>
    <t>25201048</t>
  </si>
  <si>
    <t xml:space="preserve">Gális Július </t>
  </si>
  <si>
    <t>2520š1049</t>
  </si>
  <si>
    <t>25201049</t>
  </si>
  <si>
    <t>2520š1050</t>
  </si>
  <si>
    <t>25201050</t>
  </si>
  <si>
    <t>2520š1051</t>
  </si>
  <si>
    <t>25201051</t>
  </si>
  <si>
    <t xml:space="preserve">Kristinová Edita </t>
  </si>
  <si>
    <t>2520š1083</t>
  </si>
  <si>
    <t>1236</t>
  </si>
  <si>
    <t>2520š1084</t>
  </si>
  <si>
    <t>1902</t>
  </si>
  <si>
    <t>2520š1085</t>
  </si>
  <si>
    <t>651</t>
  </si>
  <si>
    <t xml:space="preserve">nákup výživových doplnkov pre družstvo VP 14 športovcov +2 real.tím počas podujatia ME U16 muži 6-14.7.2025  Ljubjana, Slovinsko </t>
  </si>
  <si>
    <t>54527571</t>
  </si>
  <si>
    <t xml:space="preserve">nákup topánok 2 ks pre real.tím počas podujatia ME U16 muži 6-14.7.2025  Ljubjana, Slovinsko </t>
  </si>
  <si>
    <t>36661856</t>
  </si>
  <si>
    <t>nákup nohavice 4 ks pre real.tím počas podujatia ME U16 muži 6-14.7.2025  Ljubjana, Slovinsko a ME U18 muži 18-24.8.2025 Rio Maior, Portugalsko</t>
  </si>
  <si>
    <t>50342363</t>
  </si>
  <si>
    <t>Action Slovakia s.r.o.</t>
  </si>
  <si>
    <t>OTCF SLOVAKIA s.r.o.</t>
  </si>
  <si>
    <t>2520š1086</t>
  </si>
  <si>
    <t>2500106</t>
  </si>
  <si>
    <t>2520š1087</t>
  </si>
  <si>
    <t>15</t>
  </si>
  <si>
    <t>2520š1088</t>
  </si>
  <si>
    <t>2520š1089</t>
  </si>
  <si>
    <t>250506</t>
  </si>
  <si>
    <t>2520š1090</t>
  </si>
  <si>
    <t>20250204,20250264</t>
  </si>
  <si>
    <t>2520š1091</t>
  </si>
  <si>
    <t>2054</t>
  </si>
  <si>
    <t>52322114</t>
  </si>
  <si>
    <t>Richard Šomodský - KING MASSAGE</t>
  </si>
  <si>
    <t>2520š1092</t>
  </si>
  <si>
    <t>137549</t>
  </si>
  <si>
    <t>2520š1093</t>
  </si>
  <si>
    <t>482/95</t>
  </si>
  <si>
    <t>2520š1094</t>
  </si>
  <si>
    <t>502549580</t>
  </si>
  <si>
    <t>2520š1095</t>
  </si>
  <si>
    <t>02947</t>
  </si>
  <si>
    <t>2520š1096</t>
  </si>
  <si>
    <t>0146</t>
  </si>
  <si>
    <t>2520š1097</t>
  </si>
  <si>
    <t>2025002932</t>
  </si>
  <si>
    <t>36787507</t>
  </si>
  <si>
    <t>53099109</t>
  </si>
  <si>
    <t>36718271</t>
  </si>
  <si>
    <t>36375462</t>
  </si>
  <si>
    <t>51274469</t>
  </si>
  <si>
    <t>LPP Slovakia, s.r.o.</t>
  </si>
  <si>
    <t>REKK SK s. r. o.</t>
  </si>
  <si>
    <t>AQUA. PRO, spol. s r.o.</t>
  </si>
  <si>
    <t>ALTERGROUP s.r.o.</t>
  </si>
  <si>
    <t>2520š1100</t>
  </si>
  <si>
    <t>K3_EF_1</t>
  </si>
  <si>
    <t>2520š1101</t>
  </si>
  <si>
    <t>1563/19</t>
  </si>
  <si>
    <t>parkovné na letisku na podujatie ME U16 ženy 26.6.-4.7.2025 Istanbul, Turecko</t>
  </si>
  <si>
    <t>doplnky výživy pre 14 športovcov na podujatie ME U16 ženy 26.6.-4.7.2025 Istanbul, Turecko</t>
  </si>
  <si>
    <t>37289268</t>
  </si>
  <si>
    <t>Flughafen Wien AG</t>
  </si>
  <si>
    <t>Miroslav Bodocký - Forte Šport</t>
  </si>
  <si>
    <t>2520š1102</t>
  </si>
  <si>
    <t>TK1897</t>
  </si>
  <si>
    <t>2520š1103</t>
  </si>
  <si>
    <t>1814</t>
  </si>
  <si>
    <t>poplatok na letisku za extra batožinu (masérsky stôl) na podujatie ME U16 ženy 26.6.-4.7.2025 Istanbul, Turecko</t>
  </si>
  <si>
    <t>nákup PHM do prenajatého vozidla TO384DV-preprava družstva VP-7 športovcov+2 real.tím na letisko -na podujatie ME U16 ženy 26.6.-4.7.2025 Istanbul, Turecko</t>
  </si>
  <si>
    <t>UK TURKISH AIRL</t>
  </si>
  <si>
    <t>2520š1104</t>
  </si>
  <si>
    <t>6817630645</t>
  </si>
  <si>
    <t>poistenie majetku- havarijné poistenie BL976KD  28.7.2025-27.7.2026 VW Caravelle</t>
  </si>
  <si>
    <t>2520š1098</t>
  </si>
  <si>
    <t>25201098</t>
  </si>
  <si>
    <t>cestovné náhrady -3 športovci na podujatie MT+VT ženy 22-28.5.2025 Nováky</t>
  </si>
  <si>
    <t>2520š1099</t>
  </si>
  <si>
    <t>177</t>
  </si>
  <si>
    <t xml:space="preserve">ubytovanie pre 16 osôb-14 športovcov+2 real,tím počas  VT U16 ženy 24-26.6.2025 Topoľčany </t>
  </si>
  <si>
    <t xml:space="preserve">Pracovná cesta
názov podujatia: VT U16 ženy                                        Miesto konania:  Topoľčany, Slovensko                      termín podujatia: 24.06.-26.06.2025      Spôsob prepravy:                                     Počet všetkých osôb na pracovnej ceste: 16                                                          z toho:
- športovci: 14 
- realizačný tím: 2                                                                      </t>
  </si>
  <si>
    <t>Finančný príspevok za usporiadanie, organizáciu  a prípravu podujatia Jarné M-SSO BAJS 1.kolo 12.4.2025 Žilina na základe Zmluvy č. 08/2025-refundácia nákladov na občerstvenie - konečný dodávateľ: METRO Cash and Carry SR;</t>
  </si>
  <si>
    <t>Finančný príspevok na usporiadanie-prípravu podujatia Jarné M-VSO BAJS 1.kolo 5.4.2025 Poprad, na základe zmluvy č. 07/2025, refundácia nákladov na technický materiál - konečný dodávateľ: Kaufland SR v.o.s..</t>
  </si>
  <si>
    <t>Finančný príspevok na usporiadanie-prípravu podujatia Jarné M-VSO BAJS 1.kolo 5.4.2025 Poprad, na základe zmluvy č. 07/2025, refundácia nákladov na občerstvenie čiastočne - konečný dodávateľ: Lidl SR s.r.o.</t>
  </si>
  <si>
    <t>Finančný príspevok na usporiadanie-prípravu podujatia  Jarné M-ZSO BAJS 1.kolo 12.4.2025 Topoľčany,  na základe zmluvy č. 09/2025-refundácia nákladov na  technický materiál čiastočne - konečný dodávateľ: KANCPAPIER s.r.o.;</t>
  </si>
  <si>
    <t>Finančný príspevok na usporiadanie-prípravu podujatia  Jarné M-ZSO BAJS 1.kolo 12.4.2025 Topoľčany,  na základe zmluvy č. 09/2025-refundácia nákladov na občerstvenie čiastočne - konečný dodávateľ: Lidl SR s.r.o.;</t>
  </si>
  <si>
    <t>Finančný príspevok na usporiadanie-prípravu podujatia  Jarné M-BAO BAJS 2.kolo 6.4.2025 Bratislava,  na základe zmluvy č. 06/2025-refundácia nákladov na občerstvenie čiastočne - konečný dodávateľ: Iveta Selecká -KOCKA;</t>
  </si>
  <si>
    <t>Finančný príspevok na usporiadanie-prípravu podujatia  Jarné M-BAO BAJS 2.kolo 6.4.2025 Bratislava,  na základe zmluvy č. 06/2025-refundácia nákladov na technický materiál čiastočne - konečný dodávateľ: Štatistické a evidenčné vydavateľstvo tlačív a.s.;</t>
  </si>
  <si>
    <t>Finančný príspevok na usporiadanie-prípravu podujatia  Jarné M-BAO BAJS 1.kolo 5.4.2025 Bratislava,  na základe zmluvy č. 05/2025-refundácia nákladov na občerstvenie čiastočne - konečný dodávateľ: Iveta Selecká-KOCKA;</t>
  </si>
  <si>
    <t xml:space="preserve">Finančný príspevok na usporiadanie-prípravu podujatia  Jarné M-VSO BAJS 2.kolo 17.5.2025 Poprad,  na základe zmluvy č. 11/2025-refundácia nákladov na občerstvenie čiastočne- konečný dodávateľ: Lidl SR s.r.o.; </t>
  </si>
  <si>
    <t>poplatok banke za odoslaný prevod k faktúre č. 25FA40566</t>
  </si>
  <si>
    <t>poplatok banke za odoslaný prevod k faktúre č. 25FA40617</t>
  </si>
  <si>
    <t>vúb</t>
  </si>
  <si>
    <t>POPLATOK BANKE ZA ZAHRANIčNý PREVOD K ZáLOHOVEJ FAKTúRE č. 25š023</t>
  </si>
  <si>
    <t>poplatok bankei za odoslaný prevod  /Pražská správa sociálního zabezpečení/</t>
  </si>
  <si>
    <t>poplatok banke za odoslaný prevod  /Všeobecna zdravotní pojišťovna/</t>
  </si>
  <si>
    <t>Vachan Tomáš</t>
  </si>
  <si>
    <t>záloha na MS Singapur v termíne 09.07.-20.07.2025</t>
  </si>
  <si>
    <t>Hlavatý Rastislav</t>
  </si>
  <si>
    <t>záloha na PZ a MS Bangkok /TH/ v termíne 16.07.-04.08.2025</t>
  </si>
  <si>
    <t>2520š1106</t>
  </si>
  <si>
    <t>030462</t>
  </si>
  <si>
    <t>2520š1107</t>
  </si>
  <si>
    <t>1452/10</t>
  </si>
  <si>
    <t>2520š1108</t>
  </si>
  <si>
    <t>10796</t>
  </si>
  <si>
    <t>2520š1109</t>
  </si>
  <si>
    <t>10254301</t>
  </si>
  <si>
    <t>2520š1121</t>
  </si>
  <si>
    <t>3285</t>
  </si>
  <si>
    <t>2520š1122</t>
  </si>
  <si>
    <t>347835</t>
  </si>
  <si>
    <t>Deliveroo Singapore</t>
  </si>
  <si>
    <t>Third Avenue Cafe LLC</t>
  </si>
  <si>
    <t>vyúčtovanie zálohy zo 7.7.2025 (2000 Thuringerová)-obed v Singapure pre 10 športocov+2 real.tím počas sústredenie SP 7-14.7.2025 Dubaj, MS Singapur 14.-26.7.2025, časť  /196,65 eur/</t>
  </si>
  <si>
    <t>vyúčtovanie zálohy zo 7.7.2025 (2000 Thuringerová)-večera v Dubaji pre 10 športocov+2 real.tím počas sústredenie SP 7-14.7.2025 Dubaj, MS Singapur 14.-26.7.2025 /348,42 eur/</t>
  </si>
  <si>
    <t>2520š1123</t>
  </si>
  <si>
    <t>P03-3014</t>
  </si>
  <si>
    <t>2520š1124</t>
  </si>
  <si>
    <t>0200201440</t>
  </si>
  <si>
    <t>Din Tai Fung-MBS</t>
  </si>
  <si>
    <t>Starbucks Coffee</t>
  </si>
  <si>
    <t>vyúčtovanie zálohy zo 7.7.2025 (2000 Thuringerová)-večera v Singapure pre 10 športocov+2 real.tím počas sústredenie SP 7-14.7.2025 Dubaj, MS Singapur 14.-26.7.2025 /280,36 eur/</t>
  </si>
  <si>
    <t>vyúčtovanie zálohy zo 7.7.2025 (2000 Thuringerová)-večera v Singapure pre 1 osobu- real.tím počas sústredenie SP 7-14.7.2025 Dubaj, MS Singapur 14.-26.7.2025 /13,52 eur/</t>
  </si>
  <si>
    <t>2520š1125</t>
  </si>
  <si>
    <t>3864</t>
  </si>
  <si>
    <t>2520š1126</t>
  </si>
  <si>
    <t>2183</t>
  </si>
  <si>
    <t>SSP Ősterreich GmbH</t>
  </si>
  <si>
    <t>Treehouse Juicery -Concourse B</t>
  </si>
  <si>
    <t>vyúčtovanie zálohy zo 7.7.2025 (2000 Thuringerová) -občerstvenie na letisku -Viedeň pre 2 osoby- real.tím počas sústredenie SP 7-14.7.2025 Dubaj, MS Singapur 14.-26.7.2025 /25,80 eur/</t>
  </si>
  <si>
    <t>vyúčtovanie zálohy zo 7.7.2025 (2000 Thuringerová) -občerstvenie na letisku -Dubai pre 1 osobu- real.tím počas sústredenie SP 7-14.7.2025 Dubaj, MS Singapur 14.-26.7.2025 /9,78 eur/</t>
  </si>
  <si>
    <t>2520š1127</t>
  </si>
  <si>
    <t>10001322,10001538</t>
  </si>
  <si>
    <t>AU Croissant</t>
  </si>
  <si>
    <t>vyúčtovanie zálohy zo 7.7.2025 (2000 Thuringerová) -občerstvenie na bazéne -Singapore pre 10 športovcov+ 1 real.tím počas sústredenie SP 7-14.7.2025 Dubaj, MS Singapur 14.-26.7.2025 /20,79 eur/</t>
  </si>
  <si>
    <t>vrátenie zostatku zálohy zo 7.7.2025 na občerstvenie na bazéne -Singapore pre 10 športovcov+ 1 real.tím počas sústredenie SP 7-14.7.2025 Dubaj, MS Singapur 14.-26.7.2025 /</t>
  </si>
  <si>
    <t>záloha na Sústredenie reprezentácie SP pre 10 športocov+2 real.tím počas sústredenie SP 7-14.7.2025 Dubaj, MS Singapur 14.-26.7.2025</t>
  </si>
  <si>
    <t>2520š1052</t>
  </si>
  <si>
    <t>25201052</t>
  </si>
  <si>
    <t>2520š1053</t>
  </si>
  <si>
    <t>25201053</t>
  </si>
  <si>
    <t>Hrabovský Marián</t>
  </si>
  <si>
    <t>Valko Milan</t>
  </si>
  <si>
    <t>2520š1054</t>
  </si>
  <si>
    <t>25201054</t>
  </si>
  <si>
    <t>2520š1055</t>
  </si>
  <si>
    <t>25201055</t>
  </si>
  <si>
    <t>2520š1056</t>
  </si>
  <si>
    <t>25201056</t>
  </si>
  <si>
    <t>činnosť člena rozhodcovského zboru počas II. NL st. žiaci 7-8.6.2025 Vrútky</t>
  </si>
  <si>
    <t>2520š1057</t>
  </si>
  <si>
    <t>25201057</t>
  </si>
  <si>
    <t>2520š1058</t>
  </si>
  <si>
    <t>25201058</t>
  </si>
  <si>
    <t>činnosť člena rozhodcovského zboru počas NL juniori 12-15.6.2025 Vrútky</t>
  </si>
  <si>
    <t>2520š1059</t>
  </si>
  <si>
    <t>25201059</t>
  </si>
  <si>
    <t>2520š1060</t>
  </si>
  <si>
    <t>25201060</t>
  </si>
  <si>
    <t>2520š1061</t>
  </si>
  <si>
    <t>25201061</t>
  </si>
  <si>
    <t>2520š1062</t>
  </si>
  <si>
    <t>25201062</t>
  </si>
  <si>
    <t>2520š1063</t>
  </si>
  <si>
    <t>25201063</t>
  </si>
  <si>
    <t>činnosť člena rozhodcovského zboru počas LM 10-roční 21-22.6.2025 Vrútky</t>
  </si>
  <si>
    <t>2520š1064</t>
  </si>
  <si>
    <t>25201064</t>
  </si>
  <si>
    <t>2520š1065</t>
  </si>
  <si>
    <t>25201065</t>
  </si>
  <si>
    <t>činnosť člena rozhodcovského zboru počas NL ml. žiaci 14-15.6.2025 Vrútky</t>
  </si>
  <si>
    <t>2520š1066</t>
  </si>
  <si>
    <t>25201066</t>
  </si>
  <si>
    <t>2520š1067</t>
  </si>
  <si>
    <t>25201067</t>
  </si>
  <si>
    <t>2520š1068</t>
  </si>
  <si>
    <t>25201068</t>
  </si>
  <si>
    <t xml:space="preserve">Organizácia podujatia
názov podujatia: NL ml.žiaci                    Miesto konania: Vrútky, Slovensko                                          termín podujatia: 14.06.-15.06.2025         
počet aktívnych účastníkov:54  športovcov a   5 členov rozhodcovského zboru, 
počet odpracovaných hodín spolu: 30 </t>
  </si>
  <si>
    <t>2520š1069</t>
  </si>
  <si>
    <t>25201069</t>
  </si>
  <si>
    <t>2520š1070</t>
  </si>
  <si>
    <t>25201070</t>
  </si>
  <si>
    <t>2520š1071</t>
  </si>
  <si>
    <t>25201071</t>
  </si>
  <si>
    <t>činnosť člena rozhodcovského zboru počas I. liga ženy 14-15.6.2025 Piešťany</t>
  </si>
  <si>
    <t>2520š1072</t>
  </si>
  <si>
    <t>25201072</t>
  </si>
  <si>
    <t>2520š1073</t>
  </si>
  <si>
    <t>25201073</t>
  </si>
  <si>
    <t>činnosť člena rozhodcovského zboru počas NL ml. žiaci 14-15.6.2025 Piešťany</t>
  </si>
  <si>
    <t xml:space="preserve">Organizácia podujatia
názov podujatia: NL ml.žiaci                    Miesto konania: Piešťany, Slovensko                                          termín podujatia: 14.06.-15.06.2025         
počet aktívnych účastníkov:48  športovcov a   2 členovia rozhodcovského zboru, 
počet odpracovaných hodín spolu: 30 </t>
  </si>
  <si>
    <t>2520š1074</t>
  </si>
  <si>
    <t>25201074</t>
  </si>
  <si>
    <t>2520š1075</t>
  </si>
  <si>
    <t>5/14/2025</t>
  </si>
  <si>
    <t>2520š1076</t>
  </si>
  <si>
    <t>811</t>
  </si>
  <si>
    <t>Ivan Teresa</t>
  </si>
  <si>
    <t>Athletics Business Office</t>
  </si>
  <si>
    <t>Drury Plaza Hotel Cleveland Downtown</t>
  </si>
  <si>
    <t>2520š1077</t>
  </si>
  <si>
    <t>91284/4</t>
  </si>
  <si>
    <t>2520š1078</t>
  </si>
  <si>
    <t>7026</t>
  </si>
  <si>
    <t>2520š1079</t>
  </si>
  <si>
    <t>25201079</t>
  </si>
  <si>
    <t>nákup kinesiology tapes 3 ks na podujatie Prípravný zraz pred ME U23, 18.-23.6.2025 Šamorín</t>
  </si>
  <si>
    <t>47351560</t>
  </si>
  <si>
    <t>nákup materiálu fyzioterapeuta na podujatie Prípravný zraz pred ME U23, 18.-23.6.2025 Šamorín</t>
  </si>
  <si>
    <t>31393781</t>
  </si>
  <si>
    <t>cestovné náhrady fyzioterapeuta na podujatie Prípravný zraz pred ME U23, 18.-23.6.2025 Šamorín</t>
  </si>
  <si>
    <t>Dr.Max 602 s.r.o.</t>
  </si>
  <si>
    <t>dm drogerie markt, s.r.o.</t>
  </si>
  <si>
    <t>Šoltesová Beata</t>
  </si>
  <si>
    <t>2520š1080</t>
  </si>
  <si>
    <t>200227449</t>
  </si>
  <si>
    <t>MIZUNO USA Bolt</t>
  </si>
  <si>
    <t>2520š1081</t>
  </si>
  <si>
    <t>11124</t>
  </si>
  <si>
    <t>2520š1082</t>
  </si>
  <si>
    <t>0632</t>
  </si>
  <si>
    <t xml:space="preserve">nákup PMH do prenajatých vozidiel AA636GF a AA406GU- preprava družstva VP 14 športovcov +2 real.tím počas podujatia ME U16 muži 6-14.7.2025  Ljubjana, Slovinsko </t>
  </si>
  <si>
    <t>MOL Slovenija d.o.o.</t>
  </si>
  <si>
    <t>55742785</t>
  </si>
  <si>
    <t>Rogue Brands s. r. o.</t>
  </si>
  <si>
    <t>2520š1110</t>
  </si>
  <si>
    <t>891</t>
  </si>
  <si>
    <t>2520š1111</t>
  </si>
  <si>
    <t>0017</t>
  </si>
  <si>
    <t>2520š1112</t>
  </si>
  <si>
    <t>202506/00594</t>
  </si>
  <si>
    <t>2520š1113</t>
  </si>
  <si>
    <t>611/31,541/24,523/11</t>
  </si>
  <si>
    <t>46459901</t>
  </si>
  <si>
    <t>SKL AGENCY s. r. o.</t>
  </si>
  <si>
    <t>2520š1114</t>
  </si>
  <si>
    <t>03729</t>
  </si>
  <si>
    <t>2520š1115</t>
  </si>
  <si>
    <t>6447</t>
  </si>
  <si>
    <t>51887819</t>
  </si>
  <si>
    <t>PPG Group s.r.o.</t>
  </si>
  <si>
    <t>2520š1116</t>
  </si>
  <si>
    <t>2520š1117</t>
  </si>
  <si>
    <t>14453</t>
  </si>
  <si>
    <t>2520š1118</t>
  </si>
  <si>
    <t>FFSK/00387/25/03/MG02</t>
  </si>
  <si>
    <t>2520š1119</t>
  </si>
  <si>
    <t>34341202</t>
  </si>
  <si>
    <t>10985301</t>
  </si>
  <si>
    <t>Martes Sport Sp. z.o.o.</t>
  </si>
  <si>
    <t>ŠVIHEJ JUMP ROPES s.r.o.</t>
  </si>
  <si>
    <t>2520š1120</t>
  </si>
  <si>
    <t>20250105034</t>
  </si>
  <si>
    <t>04522150</t>
  </si>
  <si>
    <t>Vuch s.r.o.</t>
  </si>
  <si>
    <t>vrátenie zostatku zálohy na stravu na letisku pre 8 športovcov+3 real.tým počas cesty na podujatie Letná svetová Univerziáda Berlín 14-24.7.2025 Nemecko</t>
  </si>
  <si>
    <t>Činnosť člena rozhodcovského zboru počas NL ml. kadetky 5.t. 23-24.5.2025 Piešťany-doplatok</t>
  </si>
  <si>
    <t>vrátenie zostatku zálohovej faktúry č. 25š022 na ubytovanie vrátane stravy počas prípravného zrazu pred ME U23 18-23.6.2025 Šamorín</t>
  </si>
  <si>
    <t xml:space="preserve">vyúčtovanie zálohy 25š022 na ubytovanie vrátane stravy počas prípravného zrazu pred ME U23 18-23.6.2025 Šamorín, čiastočne /spolu: 5613,-eur/ </t>
  </si>
  <si>
    <t xml:space="preserve">Refundácia nákladov súvisiach s účelom rozvoja športovcov: náklady na trénersku činnosť športového odborníka v mes. 05/2025 čiastočne - konečný dodávateľ: Juraj Bednárik ml.;
</t>
  </si>
  <si>
    <t xml:space="preserve">Refundácia nákladov súvisiach s účelom rozvoja talentovaných športovcov zaradených do ÚTM SPF a Top Talent Teamu: náklady športovca na kondičné treéningy v r.2025 - konečný dodávateľ: Mgr. Róbert Bereš - SPORT CONDITION;
</t>
  </si>
  <si>
    <t xml:space="preserve">Refundácia nákladov súvisiach s účelom rozvoja športovcov zaradených do TOP Team SPF Senior: náklady športovca na kondičné treéningy v r.2025 čiastočne - konečný dodávateľ: Mgr. Róbert Bereš - SPORT CONDITION;
</t>
  </si>
  <si>
    <t xml:space="preserve">Refundácia nákladov súvisiach s účelom rozvoja športovcov zaradených do TOP Team SPF Senior: náklady športovca na kondičné treéningy v r.2025 - konečný dodávateľ: Mgr. Róbert Bereš - SPORT CONDITION;
</t>
  </si>
  <si>
    <t xml:space="preserve">Refundácia nákladov súvisiach s účelom rozvoja športovcov zaradených do TOP Team SPF Senior: náklady športovca na mentálny koučing v mes. 04/2025 - konečný dodávateľ: Ing. Beáta Kolbová;
</t>
  </si>
  <si>
    <t>Zmluva č.109/TOP TÍM SR/Bernáthová/2025 -náklady súvisiace s účelom rozvoja športovcov zaradených do zoznamu športovcov Top tímu a podpory národného športového projektu; náklady na prenájom športoviska - bazénu v mes. 06/2025 /1 športovec/ - konečný dodávateľ: X-Bionic Sphere a.s.</t>
  </si>
  <si>
    <t xml:space="preserve">Refundácia nákladov súvisiacich s účelom rozvoja talentovaných športovcov zaradených do UTM SPF a Top Talent Teamu:  prenájom športoviska - bazéna v mes. 01/2025 - konečný dodávateľ: Správa športových zariadení mesta Žilina s.r.o.;
</t>
  </si>
  <si>
    <t xml:space="preserve">Refundácia nákladov súvisiacich s účelom rozvoja talentovaných športovcov zaradených do UTM SPF a Top Talent Teamu:  prenájom športoviska - bazéna v mes. 02/2025 - konečný dodávateľ: Správa športových zariadení mesta Žilina s.r.o.;
</t>
  </si>
  <si>
    <t xml:space="preserve">Refundácia nákladov súvisiacich s účelom rozvoja talentovaných športovcov zaradených do UTM SPF a Top Talent Teamu:  prenájom športoviska - bazéna v mes. 03/2025 - konečný dodávateľ: Správa športových zariadení mesta Žilina s.r.o.;
</t>
  </si>
  <si>
    <t xml:space="preserve">Refundácia nákladov súvisiacich s účelom rozvoja talentovaných športovcov zaradených do UTM SPF a Top Talent Teamu:  prenájom športoviska - bazéna v mes. 04/2025 čiastočne - konečný dodávateľ: Správa športových zariadení mesta Žilina s.r.o.;
</t>
  </si>
  <si>
    <t>Refundácia nákladov 1 športovca na ubytovanie vrátane stravy počas Veľká cena Slovenska 23-25.5.2025 Šamorín - konečný dodávateľ: X-Bionic Sphere a.s.</t>
  </si>
  <si>
    <t>Refundácia nákladov na ubytovanie a stravu pre 1 športovca počas podujatia Veľká cena Slovenska 23-25.5.2025 Šamorín - konečný dodávateľ: X-Bionic Sphere a.s.</t>
  </si>
  <si>
    <t>Zmluva č.106/TOP TÍM/Nagy/2025: Refundácia nákladov súvisiacich s účelom rozvoja športovcov zaradených do zoznamu športovcov Top tímu a podpory národného športového projektu: cestovné športovca počas sústredenia v Shefielde (GBP) v termíne 01-05.02.2025 -  konečný dodávateľ: Trainline Group;</t>
  </si>
  <si>
    <t xml:space="preserve">Zmluva č.106/TOP TÍM/Nagy/2025: Refundácia nákladov súvisiacich s účelom rozvoja športovcov zaradených do zoznamu športovcov Top tímu a podpory národného športového projektu: náklady športovca na prenájom športoviska - bazénu v mes. 03-05/2025 - konečný dodávateľ: Správa telovýchovných a rekreačných zariadení hlavného mesta SR Bratislavy;
</t>
  </si>
  <si>
    <t xml:space="preserve">Zmluva č.106/TOP TÍM/Nagy/2025: Refundácia nákladov súvisiacich s účelom rozvoja športovcov zaradených do zoznamu športovcov Top tímu a podpory národného športového projektu: náklady športovca na prenájom športoviska - bazénu v mes. 02/2025 - konečný dodávateľ: X-bionic sphere a.s.;
</t>
  </si>
  <si>
    <t>Zmluva č.106/TOP TÍM/Nagy/2025: Refundácia nákladov súvisiacich s účelom rozvoja športovcov zaradených do zoznamu športovcov Top tímu a podpory národného športového projektu: náklady športovca na prenájom športoviska - bazénu v mes. 02/2025 - konečný dodávateľ: Bratislavský samosprávny kraj;</t>
  </si>
  <si>
    <t>Zmluva č.106/TOP TÍM/Nagy/2025: Refundácia nákladov súvisiacich s účelom rozvoja športovcov zaradených do zoznamu športovcov Top tímu a podpory národného športového projektu: náklady športovca na prenájom športoviska - bazénu v mes. 04/2025 - konečný dodávateľ: Bratislavský samosprávny kraj;</t>
  </si>
  <si>
    <t>Zmluva č.106/TOP TÍM/Nagy/2025: Refundácia nákladov súvisiacich s účelom rozvoja športovcov zaradených do zoznamu športovcov Top tímu a podpory národného športového projektu: náklady športovca na prenájom športoviska - bazénu v mes. 05/2025 - konečný dodávateľ: Bratislavský samosprávny kraj;</t>
  </si>
  <si>
    <t>Zmluva č.106/TOP TÍM/Nagy/2025: Refundácia nákladov súvisiacich s účelom rozvoja športovcov zaradených do zoznamu športovcov Top tímu a podpory národného športového projektu: mzda za 01/2025 - konečný dodávateľ: Tomáš Trešl;</t>
  </si>
  <si>
    <t>Zmluva č.106/TOP TÍM/Nagy/2025: Refundácia nákladov súvisiacich s účelom rozvoja športovcov zaradených do zoznamu športovcov Top tímu a podpory národného športového projektu: mzda za 02/2025 - konečný dodávateľ: Tomáš Trešl;</t>
  </si>
  <si>
    <t>Zmluva č.106/TOP TÍM/Nagy/2025: Refundácia nákladov súvisiacich s účelom rozvoja športovcov zaradených do zoznamu športovcov Top tímu a podpory národného športového projektu: mzda za 03/2025 - konečný dodávateľ: Tomáš Trešl;</t>
  </si>
  <si>
    <t>Zmluva č.106/TOP TÍM/Nagy/2025: Refundácia nákladov súvisiacich s účelom rozvoja športovcov zaradených do zoznamu športovcov Top tímu a podpory národného športového projektu: mzda za 04/2025 - konečný dodávateľ: Tomáš Trešl;</t>
  </si>
  <si>
    <t xml:space="preserve">Refundácia nákladov súvisiach s účelom rozvoja športovcov: štartovné počas preteku Putovný pohár Slov.raja v Spišskej N.Vsi v termíne 08.-09.02.2025 (7 športovcov) - konečný dodávateľ: Športový klub Iglovia Spišská N.Ves;
</t>
  </si>
  <si>
    <t xml:space="preserve">Refundácia nákladov súvisiach s účelom rozvoja športovcov: štartovné počas preteku Severoslovenská plavecká liga 2025 1.kolo v Žiline v termíne 15.03.2025 (24 športovcov) - konečný dodávateľ: Klub plaveckých športov Nereus Žilina; 
</t>
  </si>
  <si>
    <t>Refundácia nákladov súvisiach s účelom rozvoja športovcov: náklady na prepravu počas preteku Severoslovenská plavecká liga 2025 1.kolo v Žiline v termíne 15.03.2025 (24 športovcov + RT) - konečný dodávateľ: Peter Mitrenga MiMi;</t>
  </si>
  <si>
    <t>Refundácia nákladov súvisiach s účelom rozvoja športovcov: náklady na prepravu počas preteku Severoslovenská plavecká liga 2025 2.kolo v Žiline v termíne 17.05.2025 (9 športovcov + RT) -  konečný dodávateľ: Ján Frian F-trans;</t>
  </si>
  <si>
    <t xml:space="preserve">Refundácia nákladov súvisiach s účelom rozvoja športovcov: štartovné počas preteku Severoslovenská plavecká liga 2025 2.kolo v Žiline v termíne 17.05.2025 (9 športovcov) - konečný dodávateľ: Klub plaveckých športov Nereus Žilina; 
</t>
  </si>
  <si>
    <t xml:space="preserve">Refundácia nákladov súvisiach s účelom rozvoja športovcov: štartovné počas preteku Cena Popradu v termíne 12.-13.04.2025 (15 športovcov) - konečný dodávateľ: Klub plávania Aquacity Poprad;
</t>
  </si>
  <si>
    <t>Refundácia nákladov súvisiach s účelom rozvoja športovcov: náklady na prepravu  počas preteku Veľkonočné plavecké preteky v Žiari n.Hronom v termíne 05.04.2025 ( 18 športovcov + RT) - konečný dodávateľ: Ján Frian F-trans;</t>
  </si>
  <si>
    <t xml:space="preserve">Refundácia nákladov súvisiach s účelom rozvoja športovcov: štartovné počas preteku Veľkonočné plavecké preteky v Žiari n.Hronom v termíne 05.04.2025 ( 18 športovcov) - konečný dodávateľ: Mestský plavecký klub Delfín Žiar n.Hronom;
</t>
  </si>
  <si>
    <t xml:space="preserve">Refundácia nákladov súvisiach s účelom rozvoja športovcov: stravné počas preteku Severoslovenská plavecká liga 2025 1.kolo v Žiline v termíne 15.03.2025 (24 športovcov + RT)  - konečný dodávateľ: Bizmark s.r.o.;
</t>
  </si>
  <si>
    <t>refundácia nákladov na ubytovanie vrátane stravy  -2 športovci počas podujatia Veľká cena Slovenska 23-25.5.2025 Šamorín čiastočne - konečný dodávateľ: X-Bionic Sphere a.s.</t>
  </si>
  <si>
    <t xml:space="preserve">Zmluva č.117/TOP TÍM SR/Potocká/2025- Refundácia nákladov súvisiacich s účelom rozvoja športovcov zaradených do zoznamu športovcov Top tímu a podpory národného športového projektu: náklady športovca na prenájom športoviska - bazénu v mes. 06/2025 čiastočne - konečný dodávateľ: Správa telovýchovných a rekreačných zariadení hlavného mesta SR Bratislavy; </t>
  </si>
  <si>
    <t xml:space="preserve">Zmluva č.117/TOP TÍM SR/Potocká/2025- Refundácia nákladov súvisiacich s účelom rozvoja športovcov zaradených do zoznamu športovcov Top tímu a podpory národného športového projektu:náklady športovca na prenájom športoviska - bazénu v mes. 06/2025 čiastočne  - konečný dodávateľ: X-bionic sphere a.s.; </t>
  </si>
  <si>
    <t xml:space="preserve">Refundácia nákladov súvisiach s účelom rozvoja športovcov: náklady na prenájom športoviska - bazénu v mes. 05/2025 - konečný dodávateľ: Správa športových zariadení mesta Žilina, s.r.o.;
</t>
  </si>
  <si>
    <t xml:space="preserve">Refundácia nákladov súvisiach s účelom rozvoja športovcov: náklady na prenájom športoviska - bazénu v mes. 03/2025 - konečný dodávateľ: Správa športových zariadení mesta Žilina, s.r.o.;
</t>
  </si>
  <si>
    <t>Refundácia nákladov súvisiach s účelom rozvoja športovcov: náklady na trénerske služby športového odborníka v mes. 032025 - konečný dodávateľ: Andrii Yurlov;</t>
  </si>
  <si>
    <t>Refundácia nákladov súvisiach s účelom rozvoja športovcov: náklady na trénerske služby športového odborníka v mes. 04/2025 - konečný dodávateľ: Andrii Yurlov;</t>
  </si>
  <si>
    <t>Refundácia nákladov súvisiach s účelom rozvoja športovcov: náklady na trénerske služby športového odborníka v mes. 05/2025 - konečný dodávateľ: Andrii Yurlov;</t>
  </si>
  <si>
    <t>Refundácia nákladov súvisiach s účelom rozvoja športovcov: náklady na trénerske služby športového odborníka v mes. 06/2025 - konečný dodávateľ: Andrii Yurlov;</t>
  </si>
  <si>
    <t>Refundácia nákladov súvisiach s účelom rozvoja športovcov: náklady na trénerske služby športového odborníka v mes. 02/2025 - konečný dodávateľ: Bc. Veronika Polláková;</t>
  </si>
  <si>
    <t>Refundácia nákladov súvisiach s účelom rozvoja športovcov: náklady na trénerske služby športového odborníka v mes. 04/2025 - konečný dodávateľ: Bc. Veronika Polláková;</t>
  </si>
  <si>
    <t>Refundácia nákladov súvisiach s účelom rozvoja športovcov: náklady na trénerske služby športového odborníka v mes. 05/2025 - konečný dodávateľ: Bc. Veronika Polláková;</t>
  </si>
  <si>
    <t xml:space="preserve">Refundácia nákladov súvisiacich s účelom rozvoja talentovaných športovcov zaradených do UTM SPF a Top Talent Teamu: náklady na prenájom športoviska - bazéna v mes. 01/2025 - konečný dodávateľ: Slovenská technická univerzita v Bratislave;
</t>
  </si>
  <si>
    <t xml:space="preserve">Refundácia nákladov súvisiacich s účelom rozvoja talentovaných športovcov zaradených do UTM SPF a Top Talent Teamu: náklady na prenájom športoviska - bazéna v mes. 02/2025 - konečný dodávateľ: Slovenská technická univerzita v Bratislave;
</t>
  </si>
  <si>
    <t xml:space="preserve">Refundácia nákladov súvisiacich s účelom rozvoja talentovaných športovcov zaradených do UTM SPF a Top Talent Teamu: náklady na prenájom športoviska - bazéna v mes. 03/2025 - konečný dodávateľ: Slovenská technická univerzita v Bratislave;
</t>
  </si>
  <si>
    <t>Refundácia nákladov súvisiacich s účelom rozvoja talentovaných športovcov zaradených do UTM SPF a Top Talent Teamu: prenájom športoviska - bazéna v mes. 02/2025 - konečný dodávateľ: Gaudeamus zariadenie komunitnej rehabilitácie;</t>
  </si>
  <si>
    <t xml:space="preserve">Refundácia nákladov súvisiacich s účelom rozvoja talentovaných športovcov zaradených do UTM SPF a Top Talent Teamu: pobytové náklady počas sústredenia na  Mallorce /ESP/ v termíne 19.-25.6.2025 /6 športovcov+RT/ - konečný dodávateľ: Best Centre Palma de Mallorca;  </t>
  </si>
  <si>
    <t xml:space="preserve">Refundácia nákladov súvisiach s účelom rozvoja športovcov zaradených do TOP Team SPF Senior: pobytové náklady športovca počas sústredenia na Kréte (GRE) v termíne 05.-16.05.2025 - konečný dodávateľ: Plavecký klub Azeta;
</t>
  </si>
  <si>
    <t xml:space="preserve">Refundácia nákladov súvisiach s účelom rozvoja športovcov: pobytové náklady počas sústredenia v Tihany (HUN) v termine 05.-12.04.2025 (14 športovcov + RT) - konečný dodávateľ: Club Tihany Zrt.
</t>
  </si>
  <si>
    <t xml:space="preserve">Refundácia nákladov súvisiach s účelom rozvoja športovcov: náklady na prenájom športoviska - bazéna v mes. 01/2025 - konečný dodávateľ: Gymnázium Nitra;
</t>
  </si>
  <si>
    <t xml:space="preserve">Refundácia nákladov súvisiach s účelom rozvoja športovcov: náklady na prenájom športoviska - bazéna v mes. 02/2025 - konečný dodávateľ: Gymnázium Nitra;
</t>
  </si>
  <si>
    <t xml:space="preserve">Refundácia nákladov súvisiach s účelom rozvoja športovcov: náklady na prenájom športoviska - bazéna v mes 03/2025 - konečný dodávateľ: Technické služby Žiar nad Hronom spol. s r.o.;
</t>
  </si>
  <si>
    <t xml:space="preserve">Refundácia nákladov súvisiach s účelom rozvoja športovcov: náklady na prenájom športoviska - bazéna v mes 04/2025 - konečný dodávateľ: Technické služby Žiar nad Hronom spol. s r.o.;
</t>
  </si>
  <si>
    <t xml:space="preserve">Refundácia nákladov súvisiach s účelom rozvoja športovcov: náklady na prenájom športoviska - bazéna v mes 01/2025 čiastočne - konečný dodávateľ: Aquathermal Senec a.s.;
</t>
  </si>
  <si>
    <t xml:space="preserve">Refundácia nákladov súvisiach s účelom rozvoja športovcov: náklady na prenájom športoviska - bazéna v mes 01/2025 čiastočne - konečný dodávateľ: Aquapark Poprad s.r.o.;
</t>
  </si>
  <si>
    <t xml:space="preserve">Refundácia nákladov súvisiach s účelom rozvoja športovcov: náklady na prenájom športoviska - bazéna v mes. 01/2025 čiastočne  - konečný dodávateľ: Slovenská technická univerzita v Bratislave;
</t>
  </si>
  <si>
    <t xml:space="preserve">Refundácia nákladov súvisiach s účelom rozvoja športovcov: náklady na prenájom športoviska - bazéna v mes. 02/2025 čiastočne - konečný dodávateľ: Slovenská technická univerzita v Bratislave;
</t>
  </si>
  <si>
    <t xml:space="preserve">Refundácia nákladov súvisiach s účelom rozvoja športovcov: náklady na prenájom športoviska - bazéna v mes. 03/2025 čiastočne  - konečný dodávateľ: Slovenská technická univerzita v Bratislave;
</t>
  </si>
  <si>
    <t xml:space="preserve">Refundácia nákladov na športovú prípravu 1 športovca -prenájom dráh 06/2025 - konečný dodávateľ: Správa športových zariadení Žilina, </t>
  </si>
  <si>
    <t xml:space="preserve">Refundácia nákladov na športovú prípravu 1 športovca -prenájom dráh 05/2025 - konečný dodávateľ: Správa športových zariadení Žilina, </t>
  </si>
  <si>
    <t>Refundácia nákladov na športovú prípravu 1 športovca -cestovné 05/2025 Žilina - konečný dodávateľ: Karel Procházka</t>
  </si>
  <si>
    <t>Refundácia nákladov na športovú prípravu 1 športovca -cestovné 06/2025 Žilina  a MSR Bratislava 12.-15.6.2025 - konečný dodávateľ: Karel Procházka</t>
  </si>
  <si>
    <t>Refundácia nákladov na športovú prípravu 1 športovca -náklady športovca na fyzio a regeneráciu v mes. 05/2025 - konečný dodávateľ: H+H MED s.r.o.</t>
  </si>
  <si>
    <t>Refundácia nákladov na športovú prípravu 1 športovca -náklady športovca na fyzio a regeneráciu v mes. 06/2025 - konečný dodávateľ: H+H MED s.r.o.</t>
  </si>
  <si>
    <t>Refundácia nákladov na športovú prípravu 1 športovca: pobytové náklady športovca+RT počas MSR Bratislava 12.-15.6.2025 - konečný dodávateľ: STH Stavohotely a.s.</t>
  </si>
  <si>
    <t xml:space="preserve">Refundácia nákladov na športovú prípravu 1 športovca:  náklady športovca+RT na stravu /obedy a večere/ počas MSR Bratislava 12.-15.6.2025 - konečný dodávateľ: M-Gastro s.r.o. </t>
  </si>
  <si>
    <t>Refundácia nákladov  1 športovca - pobytové náklady a strava počas podujatia Veľká cena Slovenska 23-25.5.2025 Šamorín - konečný dodávateľ: X-Bionic Sphere a.s.</t>
  </si>
  <si>
    <t xml:space="preserve">Refundácia nákladov súvisiach s účelom rozvoja športovcov: náklady na prenájom športoviska - bazéna v mes. 01/2025 - konečný dodávateľ: X-bionic sphere a.s.;
</t>
  </si>
  <si>
    <t xml:space="preserve">Refundácia nákladov súvisiach s účelom rozvoja športovcov: náklady na prenájom športoviska - bazéna v mes. 02/2025 - konečný dodávateľ: X-bionic sphere a.s.;
</t>
  </si>
  <si>
    <t xml:space="preserve">Refundácia nákladov súvisiach s účelom rozvoja športovcov: náklady na prenájom športoviska - bazéna v mes. 03/2025 - konečný dodávateľ: X-bionic sphere a.s.;
</t>
  </si>
  <si>
    <t xml:space="preserve">Refundácia nákladov súvisiach s účelom rozvoja športovcov: štartovné počas preteku VC Liptova v Lipt.Mikuláši v termíne 03.-04.05.2025 (22 športovov) - konečný dodávateľ: Mestský plavecký klub Delfín L.Mikuláš;
</t>
  </si>
  <si>
    <t xml:space="preserve">Refundácia nákladov súvisiach s účelom rozvoja športovcov:: cestovné počas preteku VC Liptova v Lipt.Mikuláši v termíne 03.-04.05.2025 (22 športovov RT) - konečný dodávateľ: FFO bus s.r.o.;
</t>
  </si>
  <si>
    <t>Refundácia nákladov súvisiach s účelom rozvoja športovcov:: pobytové náklady počas sústredenia v Lipt.Jáne v termíne 22.-24.05.2025 (12 športovcov + RT) - konečný dodávateľ: Alexandra wellness hotel s.r.o.;</t>
  </si>
  <si>
    <t xml:space="preserve">Refundácia nákladov súvisiach s účelom rozvoja športovcov:: cestovné náklady počas sústredenia v Lipt.Jáne v termíne 22.-24.05.2025 (12 športovcov + RT) - konečný dodávateľ:  FFO bus s.r.o.;
</t>
  </si>
  <si>
    <t xml:space="preserve">Refundácia nákladov súvisiach s účelom rozvoja športovcov štartovné počas preteku Letná vlnka v Spišskej N.Vsi v termíne 14.06.2025 (26 športovcov) - konečný dodávateľ: Športový klub Iglovia Spišská N.Ves;
</t>
  </si>
  <si>
    <t xml:space="preserve">Refundácia nákladov súvisiach s účelom rozvoja športovcov: náklady na prenájom športoviska - bazéna 01-06/2025 - konečný dodávateľ: Správa telovýchovných zariadení Spišská N.Ves;   </t>
  </si>
  <si>
    <t>Zmluva č.110/TOP TÍM SR/Hrnčárová/2025-Refundácia nákladov súvisiacich s účelom rozvoja športovcov zaradených do zoznamu športovcov Top tímu a podpory národného športového projektu: náklady športovca na ubytovanie počas preteku MSR open a juniorov v Bratislave v termíne 13.-15.6.2025;</t>
  </si>
  <si>
    <t>Zmluva č.110/TOP TÍM SR/Hrnčárová/2025-Refundácia nákladov súvisiacich s účelom rozvoja športovcov zaradených do zoznamu športovcov Top tímu a podpory národného športového projektu: náklady športovca na stravu počas preteku MSR open a juniorov v Bratislave v termíne 13.-15.06.2025;</t>
  </si>
  <si>
    <t>Zmluva č.110/TOP TÍM SR/Hrnčárová/2025-Refundácia nákladov súvisiacich s účelom rozvoja športovcov zaradených do zoznamu športovcov Top tímu a podpory národného športového projektu: náklady športovca na regeneráciu a masáže počas roka 2025;</t>
  </si>
  <si>
    <t>Sport Pub u Belasých - M-GASTRO s.r.o.</t>
  </si>
  <si>
    <t>Zmluva č.110/TOP TÍM SR/Hrnčárová/2025-Refundácia nákladov súvisiacich s účelom rozvoja športovcov zaradených do zoznamu športovcov Top tímu a podpory národného športového projektu: náklady športovca na kondičnú prípravu v mes. 05-06/2025;</t>
  </si>
  <si>
    <t>Zmluva č.110/TOP TÍM SR/Hrnčárová/2025-Refundácia nákladov súvisiacich s účelom rozvoja športovcov zaradených do zoznamu športovcov Top tímu a podpory národného športového projektu: náklady športovca na fyzio v mes. 04/2025;</t>
  </si>
  <si>
    <t>Zmluva č.110/TOP TÍM SR/Hrnčárová/2025-Refundácia nákladov súvisiacich s účelom rozvoja športovcov zaradených do zoznamu športovcov Top tímu a podpory národného športového projektu: náklady športovca na fyzio v mes. 06/2025;</t>
  </si>
  <si>
    <t>Zmluva č.110/TOP TÍM SR/Hrnčárová/2025-Refundácia nákladov súvisiacich s účelom rozvoja športovcov zaradených do zoznamu športovcov Top tímu a podpory národného športového projektu: náklady športovca na prenájom športoviska - bazénu počas preteku VC Slovenska v termíne 23.-25.5.2025;</t>
  </si>
  <si>
    <t>Zmluva č.110/TOP TÍM SR/Hrnčárová/2025-Refundácia nákladov súvisiacich s účelom rozvoja športovcov zaradených do zoznamu športovcov Top tímu a podpory národného športového projektu: náklady športovca na materiálne zabezpečenie tréningovej prípravy - športové oblečenie;</t>
  </si>
  <si>
    <t>Zmluva č.110/TOP TÍM SR/Hrnčárová/2025-Refundácia nákladov súvisiacich s účelom rozvoja športovcov zaradených do zoznamu športovcov Top tímu a podpory národného športového projektu: náklady športovca na vitamíny a výživové doplnky;</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</si>
  <si>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plavecké pomôcky;</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</si>
  <si>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plavecké okuliare;</t>
  </si>
  <si>
    <t>Refundácia nákladov na stravné 1 športovec počas športovej prípravy - prípravná súťaž Busbey Invitational Cleveland v termine 15-18.5.2025, OH USA;</t>
  </si>
  <si>
    <t>Refundácia pobytových nákladov 1 športovec počas športovej prípravy - prípravná súťaž Busbey Invitational Cleveland v termíne 15-18.5.2025, OH USA;</t>
  </si>
  <si>
    <t>Refundácia-štartovné poplatky 1 športovec počas športovej prípravy- prípravná súťaž Busbey Invitational Cleveland v termíne 15-18.5.2025, OH USA;</t>
  </si>
  <si>
    <t xml:space="preserve">Zmluva č.116/TOP TÍM SR/Duša/2025- Refundácia nákladov súvisiacich s účelom rozvoja športovcov zaradených do zoznamu športovcov Top tímu a podpory národného športového projektu: náklady športovca na materiálne zabezpečenie tréningovej prípravy - plavky; </t>
  </si>
  <si>
    <t xml:space="preserve">Zmluva č.112 TOP TÍM SR/Košťál/2025-Refundácia nákladov súvisiacich s účelom rozvoja športovcov zaradených do zoznamu športovcov Top tímu a podpory národného športového projektu: náklady športovca na vitamíny a výživové doplnky; </t>
  </si>
  <si>
    <t xml:space="preserve">Zmluva č.112 TOP TÍM SR/Košťál/2025-Refundácia nákladov súvisiacich s účelom rozvoja športovcov zaradených do zoznamu športovcov Top tímu a podpory národného športového projektu: náklady športovca na materiálne zabezpečenie tréningovej prípravy - plavecké okuliare; </t>
  </si>
  <si>
    <t>Zmluva č.112 TOP TÍM SR/Košťál/2025-Refundácia nákladov súvisiacich s účelom rozvoja športovcov zaradených do zoznamu športovcov Top tímu a podpory národného športového projektu: náklady športovca na masáže a regeneráciu;</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</si>
  <si>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</si>
  <si>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športová obuv - žabky, sandále;</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</si>
  <si>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 - nohavice, plavecké okuliare;</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</si>
  <si>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 a plavecké okuliare;</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</si>
  <si>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športová obuv - šľapky;</t>
  </si>
  <si>
    <t>Zmluva č. 109 TOP TÍM SR/Bernáthová/2025-Refundácia nákladov súvisiacich s účelom rozvoja športovcov zaradených do zoznamu športovcov Top tímu a podpory národného športového projektu: náklady športovca na materiálne zabezpečenie tréningovej prípravy - plavecké pomôcky;</t>
  </si>
  <si>
    <t>Zmluva č. 109 TOP TÍM SR/Bernáthová/2025-Refundácia nákladov súvisiacich s účelom rozvoja športovcov zaradených do zoznamu športovcov Top tímu a podpory národného športového projektu: náklady športovca na materiálne zabezpečenie tréningovej prípravy - plavecké okuliare;</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</si>
  <si>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športová obuv turistická a bežecká;</t>
  </si>
  <si>
    <t>,797</t>
  </si>
  <si>
    <t>116110</t>
  </si>
  <si>
    <t>51426</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</si>
  <si>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 - mikina;</t>
  </si>
  <si>
    <t xml:space="preserve">Pracovná cesta
názov podujatia: Prípravný zraz pred ME U23                          Miesto konania: Šamorín, Slovensko                                                 termín podujatia: 18.06.-23.06.2025                                                          Spôsob prepravy:                                     Počet všetkých osôb na pracovnej ceste:                                                          z toho:
- športovci: 
- realizačný tím:                                                                                                          </t>
  </si>
  <si>
    <t xml:space="preserve">Pracovná cesta
názov podujatia: MS                                 Miesto konania: Singapur                                                  termín podujatia:  09.07.-20.07.2025                                Spôsob prepravy: letecky                                    Počet všetkých osôb na pracovnej ceste:                                                        z toho:
- športovci:  
- realizačný tím:                                                                                                           </t>
  </si>
  <si>
    <t xml:space="preserve">Pracovná cesta
názov podujatia: PZ a MS                                Miesto konania: Bangkok, Thajsko                                                 termín podujatia: 16.07.-04.08.2025                                Spôsob prepravy: letecky                                    Počet všetkých osôb na pracovnej ceste:                                                        z toho:
- športovci:  
- realizačný tím:                                                                                                           </t>
  </si>
  <si>
    <t xml:space="preserve">Pracovná cesta
názov podujatia: Aklimatizačné sústredenie pred MS Singapur                                     Miesto konania: Bangkok, Thajsko                                                  termín podujatia:  17.07.-24.07.2025                                Spôsob prepravy: letecky                                    Počet všetkých osôb na pracovnej ceste: 17                                                         z toho:
- športovci:  
- realizačný tím:                                                                                                           </t>
  </si>
  <si>
    <t xml:space="preserve">Pracovná cesta
názov podujatia: Gloria Sports Arena                                   Miesto konania: Antalya, Turecko                                                        termín podujatia:  01.06.-11.06.2025                                      Spôsob prepravy: letecky                                    Počet všetkých osôb na pracovnej ceste:                                                          z toho:
- športovci:  
- realizačný tím:                                                                     </t>
  </si>
  <si>
    <t xml:space="preserve">Pracovná cesta
názov podujatia: MS                                                             Miesto konania: Singapur, Thajsko                         termín podujatia: 14.07.-04.08.2025                            Spôsob prepravy: letecky                                    Počet všetkých osôb na pracovnej ceste: 25                                                       z toho:
- športovci:  
- realizačný tím:                                                                     </t>
  </si>
  <si>
    <t>Finančný príspevok na usporiadanie-prípravu podujatia  Majstrovstvá SR ml. žiakov 6-8.6.2025 Štúrovo, na základe zmluvy č. 14/2025;</t>
  </si>
  <si>
    <t>Finančný príspevok na usporiadanie-prípravu podujatia  Majstrovstvá SR ml. žiakov 6-8.6.2025 Štúrovo, na základe zmluvy č. 14/2025, refundácia nákladov na občerstvenie čiastočne - konečný dodávateľ: Lidl SR s.r.o.</t>
  </si>
  <si>
    <t xml:space="preserve">Pracovná cesta
názov podujatia:Prípravný zraz pred  EYOF                                                                 Miesto konania: Šamorín, Slovensko                        termín podujatia: 13.07.-19.07.2025                     Počet všetkých osôb na pracovnej ceste:      z toho:
- športovci:  
- realizačný tím:                                                                      </t>
  </si>
  <si>
    <t xml:space="preserve">Pracovná cesta
názov podujatia: Medzinárodné preteky SOŠV EYOF                                                                 Miesto konania: Skopje, Severné Macedónsko                        termín podujatia: 19.07.-27.07.2025                     Počet všetkých osôb na pracovnej ceste:      z toho:
- športovci:  
- realizačný tím:                                                                      </t>
  </si>
  <si>
    <t xml:space="preserve">Pracovná cesta
názov podujatia: Sústredenie plaveckej reprezentácie                                          Miesto konania: Poprad, Slovensko            termín podujatia: 23.03.-02.04.2025                                    Spôsob prepravy:                                     Počet všetkých osôb na pracovnej ceste:                                                           z toho:
- športovci:  
- realizačný tím:                                                                      </t>
  </si>
  <si>
    <t xml:space="preserve">Pracovná cesta
názov podujatia: MT Slovakia Cup ženy                                              Miesto konania: Nováky, Slovensko                  termín podujatia: 23.05.-25.05.2025       Spôsob prepravy:                                         Počet všetkých osôb na pracovnej ceste:                                                     z toho:
- športovci: 
- realizačný tím:                                                                      </t>
  </si>
  <si>
    <t xml:space="preserve">Pracovná cesta
názov podujatia: MT muži                                               Miesto konania: Nováky, Slovensko                      termín podujatia: 28.05.-01.06.2025       Spôsob prepravy:                                         Počet všetkých osôb na pracovnej ceste:                                                             z toho:
- športovci:  
- realizačný tím:                                                                     </t>
  </si>
  <si>
    <t xml:space="preserve">Pracovná cesta
názov podujatia: MT U16 ženy                                        Miesto konania:  Bečej, Srbsko                      termín podujatia: 02.01.-06.01.2025        Spôsob prepravy:                                     Počet všetkých osôb na pracovnej ceste:                                                           z toho:
- športovci:   
- realizačný tím:                                                                      </t>
  </si>
  <si>
    <t xml:space="preserve">Pracovná cesta
názov podujatia: VT U16 ženy                                        Miesto konania:  Topoľčany, Slovensko                      termín podujatia: 06.06.-08.06.2025        Spôsob prepravy:                                     Počet všetkých osôb na pracovnej ceste:                                                         z toho:
- športovci: 
- realizačný tím:                                                                       </t>
  </si>
  <si>
    <t xml:space="preserve">Pracovná cesta
názov podujatia: VT ženy                                        Miesto konania:  Bologna, Taliansko                      termín podujatia: 03.01.-06.01.2025        Spôsob prepravy:                                     Počet všetkých osôb na pracovnej ceste:                                                           z toho:
- športovci:  
- realizačný tím:                                                                      </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</si>
  <si>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švihadlo;</t>
  </si>
  <si>
    <t>Zmluva č. 109 TOP TÍM SR/Bernáthová/2025-Refundácia nákladov súvisiacich s účelom rozvoja športovcov zaradených do zoznamu športovcov Top tímu a podpory národného športového projektu: náklady športovca na materiálne zabezpečenie tréningovej prípravy - ruksak;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</si>
</sst>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11"/>
      <name val="Calibri"/>
      <family val="2"/>
      <charset val="238"/>
      <scheme val="minor"/>
    </font>
    <font>
      <sz val="8"/>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8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164" fontId="59" fillId="3" borderId="0" xfId="0" applyNumberFormat="1" applyFont="1" applyFill="1" applyAlignment="1" applyProtection="1">
      <alignment vertical="top"/>
      <protection locked="0"/>
    </xf>
    <xf numFmtId="49" fontId="54" fillId="3" borderId="0" xfId="0" applyNumberFormat="1" applyFont="1" applyFill="1" applyAlignment="1" applyProtection="1">
      <alignment vertical="top" wrapText="1"/>
      <protection locked="0"/>
    </xf>
    <xf numFmtId="14" fontId="0" fillId="0" borderId="0" xfId="0" applyNumberFormat="1"/>
    <xf numFmtId="49" fontId="88" fillId="3" borderId="0" xfId="0" applyNumberFormat="1" applyFont="1" applyFill="1" applyAlignment="1" applyProtection="1">
      <alignment vertical="top" wrapText="1"/>
      <protection locked="0"/>
    </xf>
    <xf numFmtId="164" fontId="88" fillId="3" borderId="0" xfId="0" applyNumberFormat="1" applyFont="1" applyFill="1" applyAlignment="1" applyProtection="1">
      <alignment vertical="top"/>
      <protection locked="0"/>
    </xf>
    <xf numFmtId="4" fontId="88" fillId="3" borderId="0" xfId="0" applyNumberFormat="1" applyFont="1" applyFill="1" applyAlignment="1" applyProtection="1">
      <alignment vertical="top"/>
      <protection locked="0"/>
    </xf>
    <xf numFmtId="3" fontId="88" fillId="3" borderId="0" xfId="0" applyNumberFormat="1" applyFont="1" applyFill="1" applyAlignment="1" applyProtection="1">
      <alignment horizontal="center" vertical="top"/>
      <protection locked="0"/>
    </xf>
    <xf numFmtId="0" fontId="35" fillId="3" borderId="0" xfId="0" applyFont="1" applyFill="1"/>
    <xf numFmtId="0" fontId="88" fillId="3" borderId="0" xfId="0" applyFont="1" applyFill="1"/>
    <xf numFmtId="164" fontId="54" fillId="3" borderId="0" xfId="0" applyNumberFormat="1" applyFont="1" applyFill="1" applyAlignment="1" applyProtection="1">
      <alignment vertical="top"/>
      <protection locked="0"/>
    </xf>
    <xf numFmtId="4" fontId="54" fillId="3" borderId="0" xfId="0" applyNumberFormat="1" applyFont="1" applyFill="1" applyAlignment="1" applyProtection="1">
      <alignment vertical="top"/>
      <protection locked="0"/>
    </xf>
    <xf numFmtId="3" fontId="54" fillId="3" borderId="0" xfId="0" applyNumberFormat="1" applyFont="1" applyFill="1" applyAlignment="1" applyProtection="1">
      <alignment horizontal="center" vertical="top"/>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30" val="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14"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26"/>
      <c r="D1" s="326"/>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27"/>
      <c r="D21" s="327"/>
    </row>
    <row r="22" spans="1:4" x14ac:dyDescent="0.25">
      <c r="C22" s="328"/>
      <c r="D22" s="327"/>
    </row>
    <row r="23" spans="1:4" ht="66" x14ac:dyDescent="0.25">
      <c r="A23" s="23" t="s">
        <v>16</v>
      </c>
      <c r="C23" s="255"/>
      <c r="D23" s="256"/>
    </row>
    <row r="24" spans="1:4" ht="12.75" customHeight="1" x14ac:dyDescent="0.25">
      <c r="C24" s="324"/>
      <c r="D24" s="325"/>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29" t="s">
        <v>93</v>
      </c>
      <c r="B1" s="329"/>
      <c r="C1" s="329"/>
      <c r="D1" s="329"/>
      <c r="E1" s="329"/>
      <c r="F1" s="329"/>
      <c r="G1" s="329"/>
      <c r="H1" s="329"/>
      <c r="I1" s="52"/>
      <c r="J1" s="37"/>
    </row>
    <row r="2" spans="1:11" ht="15.6" x14ac:dyDescent="0.3">
      <c r="A2" s="335" t="s">
        <v>94</v>
      </c>
      <c r="B2" s="335"/>
      <c r="C2" s="335"/>
      <c r="D2" s="335"/>
      <c r="E2" s="335"/>
      <c r="F2" s="335"/>
      <c r="G2" s="335"/>
      <c r="H2" s="333" t="str">
        <f>+Doklady!I100</f>
        <v>V1</v>
      </c>
      <c r="I2" s="333"/>
    </row>
    <row r="3" spans="1:11" ht="13.8" x14ac:dyDescent="0.25">
      <c r="A3" s="40"/>
      <c r="B3" s="40"/>
      <c r="C3" s="40"/>
      <c r="D3" s="40"/>
      <c r="E3" s="40"/>
      <c r="F3" s="40"/>
      <c r="G3" s="40"/>
      <c r="H3" s="334">
        <f>+Doklady!I101</f>
        <v>45740</v>
      </c>
      <c r="I3" s="334"/>
    </row>
    <row r="4" spans="1:11" ht="15.75" customHeight="1" x14ac:dyDescent="0.25">
      <c r="A4" s="41" t="s">
        <v>95</v>
      </c>
      <c r="B4" s="330" t="s">
        <v>96</v>
      </c>
      <c r="C4" s="331"/>
      <c r="D4" s="331"/>
      <c r="E4" s="33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4" priority="2" stopIfTrue="1">
      <formula>$A78&lt;&gt;""</formula>
    </cfRule>
  </conditionalFormatting>
  <conditionalFormatting sqref="A8:I76 I78">
    <cfRule type="expression" dxfId="103" priority="7" stopIfTrue="1">
      <formula>$A8&lt;&gt;""</formula>
    </cfRule>
  </conditionalFormatting>
  <conditionalFormatting sqref="B78:H2888">
    <cfRule type="expression" dxfId="102" priority="3" stopIfTrue="1">
      <formula>$A78&lt;&gt;""</formula>
    </cfRule>
  </conditionalFormatting>
  <conditionalFormatting sqref="D2886:D2913">
    <cfRule type="expression" dxfId="101"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38" t="s">
        <v>347</v>
      </c>
      <c r="B1" s="339"/>
      <c r="C1" s="174">
        <v>45869</v>
      </c>
      <c r="D1" s="26"/>
      <c r="G1" s="252">
        <v>45688</v>
      </c>
    </row>
    <row r="2" spans="1:7" ht="13.8" x14ac:dyDescent="0.25">
      <c r="A2" s="28"/>
      <c r="B2" s="28"/>
      <c r="G2" s="252">
        <v>45716</v>
      </c>
    </row>
    <row r="3" spans="1:7" ht="13.8" x14ac:dyDescent="0.25">
      <c r="A3" s="30" t="s">
        <v>348</v>
      </c>
      <c r="B3" s="336" t="str">
        <f>INDEX(Adr!B:B,Doklady!B102+1)</f>
        <v>Slovenská plavecká federácia</v>
      </c>
      <c r="C3" s="336"/>
      <c r="D3" s="336"/>
      <c r="G3" s="252">
        <v>45747</v>
      </c>
    </row>
    <row r="4" spans="1:7" ht="13.8" x14ac:dyDescent="0.25">
      <c r="A4" s="30" t="s">
        <v>349</v>
      </c>
      <c r="B4" s="29" t="str">
        <f>RIGHT("0000"&amp;INDEX(Adr!A:A,Doklady!B102+1),8)</f>
        <v>36068764</v>
      </c>
      <c r="G4" s="252">
        <v>45777</v>
      </c>
    </row>
    <row r="5" spans="1:7" ht="13.8" x14ac:dyDescent="0.25">
      <c r="A5" s="30" t="s">
        <v>350</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2856741</v>
      </c>
      <c r="G11" s="252">
        <v>45991</v>
      </c>
    </row>
    <row r="12" spans="1:7" ht="13.8" x14ac:dyDescent="0.25">
      <c r="A12" s="133" t="s">
        <v>357</v>
      </c>
      <c r="B12" s="134" t="s">
        <v>358</v>
      </c>
      <c r="C12" s="175">
        <v>147500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3004241</v>
      </c>
      <c r="G15" s="252"/>
    </row>
    <row r="16" spans="1:7" ht="13.8" x14ac:dyDescent="0.25">
      <c r="G16" s="252"/>
    </row>
    <row r="17" spans="1:5" ht="72" customHeight="1" x14ac:dyDescent="0.25">
      <c r="A17" s="337" t="s">
        <v>364</v>
      </c>
      <c r="B17" s="337"/>
      <c r="C17" s="337"/>
      <c r="D17" s="33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8"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8" t="s">
        <v>365</v>
      </c>
      <c r="B1" s="348"/>
      <c r="C1" s="348"/>
      <c r="D1" s="348"/>
      <c r="E1" s="348"/>
      <c r="F1" s="348"/>
      <c r="G1" s="348"/>
      <c r="H1" s="348"/>
      <c r="I1" s="348"/>
    </row>
    <row r="2" spans="1:26" ht="7.5" customHeight="1" x14ac:dyDescent="0.2">
      <c r="C2" s="8"/>
      <c r="D2" s="8"/>
      <c r="E2" s="8"/>
      <c r="F2" s="8"/>
      <c r="G2" s="8"/>
      <c r="H2" s="8"/>
      <c r="I2" s="8"/>
    </row>
    <row r="3" spans="1:26" s="9" customFormat="1" ht="26.1" customHeight="1" x14ac:dyDescent="0.25">
      <c r="B3" s="160" t="s">
        <v>95</v>
      </c>
      <c r="C3" s="349" t="str">
        <f>INDEX(Adr!B2:B70,Doklady!B102)</f>
        <v>Slovenská plavecká federácia</v>
      </c>
      <c r="D3" s="349"/>
      <c r="E3" s="349"/>
      <c r="F3" s="349"/>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36068764</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50" t="s">
        <v>370</v>
      </c>
      <c r="F9" s="351"/>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41">
        <f>SUMIF(K:K,A10,I:I)</f>
        <v>0</v>
      </c>
      <c r="F10" s="342"/>
      <c r="L10" s="120" t="s">
        <v>371</v>
      </c>
      <c r="M10" s="118"/>
      <c r="N10" s="118"/>
      <c r="O10" s="118"/>
      <c r="P10" s="118"/>
      <c r="Q10" s="118"/>
      <c r="R10" s="118"/>
      <c r="S10" s="118"/>
    </row>
    <row r="11" spans="1:26" ht="17.399999999999999" x14ac:dyDescent="0.3">
      <c r="A11" s="69" t="s">
        <v>355</v>
      </c>
      <c r="B11" s="70" t="s">
        <v>356</v>
      </c>
      <c r="C11" s="126">
        <f>SUMIF(FP!J:J,Doklady!$B$1&amp;A11,FP!D:D)</f>
        <v>2856741</v>
      </c>
      <c r="D11" s="126">
        <f>+C11-E11</f>
        <v>1246125.7500000002</v>
      </c>
      <c r="E11" s="352">
        <f>+I39-I42+I44-I47</f>
        <v>1610615.2499999998</v>
      </c>
      <c r="F11" s="353"/>
      <c r="J11" s="176"/>
      <c r="L11" s="161" t="str">
        <f>L41</f>
        <v>a - plavecké športy - bežné transfery</v>
      </c>
      <c r="M11" s="118"/>
      <c r="N11" s="118"/>
      <c r="O11" s="118"/>
      <c r="P11" s="118"/>
      <c r="Q11" s="118"/>
      <c r="R11" s="118"/>
      <c r="S11" s="118"/>
    </row>
    <row r="12" spans="1:26" ht="17.399999999999999" x14ac:dyDescent="0.3">
      <c r="A12" s="69" t="s">
        <v>357</v>
      </c>
      <c r="B12" s="70" t="s">
        <v>358</v>
      </c>
      <c r="C12" s="126">
        <f>SUMIF(FP!J:J,Doklady!$B$1&amp;A12,FP!D:D)</f>
        <v>155000</v>
      </c>
      <c r="D12" s="126">
        <f>C12-E12</f>
        <v>45952.710000000006</v>
      </c>
      <c r="E12" s="341">
        <f>SUMIF(K:K,A12,I:I)</f>
        <v>109047.29</v>
      </c>
      <c r="F12" s="342"/>
      <c r="J12" s="177"/>
      <c r="L12" s="161" t="str">
        <f>L42</f>
        <v>a - plavecké športy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41">
        <f>SUMIF(K:K,A13,I:I)</f>
        <v>0</v>
      </c>
      <c r="F13" s="342"/>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54">
        <f>SUMIF(K:K,A14,I:I)</f>
        <v>0</v>
      </c>
      <c r="F14" s="355"/>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61" t="s">
        <v>373</v>
      </c>
      <c r="C16" s="362"/>
      <c r="D16" s="362"/>
      <c r="E16" s="362"/>
      <c r="F16" s="362"/>
      <c r="G16" s="362"/>
      <c r="H16" s="363"/>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56" t="s">
        <v>376</v>
      </c>
      <c r="C17" s="356"/>
      <c r="D17" s="356"/>
      <c r="E17" s="356"/>
      <c r="F17" s="356"/>
      <c r="G17" s="356"/>
      <c r="H17" s="356"/>
      <c r="I17" s="73">
        <f>SUMIF(FP!I:I,Doklady!$B$1&amp;A17,FP!D:D)</f>
        <v>2856741</v>
      </c>
      <c r="T17" s="86"/>
    </row>
    <row r="18" spans="1:20" x14ac:dyDescent="0.2">
      <c r="A18" s="135" t="s">
        <v>377</v>
      </c>
      <c r="B18" s="356" t="s">
        <v>378</v>
      </c>
      <c r="C18" s="356"/>
      <c r="D18" s="356"/>
      <c r="E18" s="356"/>
      <c r="F18" s="356"/>
      <c r="G18" s="356"/>
      <c r="H18" s="356"/>
      <c r="I18" s="73">
        <f>SUMIF(FP!I:I,Doklady!$B$1&amp;A18,FP!D:D)</f>
        <v>0</v>
      </c>
    </row>
    <row r="19" spans="1:20" x14ac:dyDescent="0.2">
      <c r="A19" s="115" t="s">
        <v>379</v>
      </c>
      <c r="B19" s="356" t="s">
        <v>380</v>
      </c>
      <c r="C19" s="356"/>
      <c r="D19" s="356"/>
      <c r="E19" s="356"/>
      <c r="F19" s="356"/>
      <c r="G19" s="356"/>
      <c r="H19" s="356"/>
      <c r="I19" s="73">
        <f>SUMIF(FP!I:I,Doklady!$B$1&amp;A19,FP!D:D)</f>
        <v>0</v>
      </c>
    </row>
    <row r="20" spans="1:20" x14ac:dyDescent="0.2">
      <c r="A20" s="135" t="s">
        <v>381</v>
      </c>
      <c r="B20" s="345" t="s">
        <v>382</v>
      </c>
      <c r="C20" s="346"/>
      <c r="D20" s="346"/>
      <c r="E20" s="346"/>
      <c r="F20" s="346"/>
      <c r="G20" s="346"/>
      <c r="H20" s="347"/>
      <c r="I20" s="73">
        <f>SUMIF(FP!I:I,Doklady!$B$1&amp;A20,FP!D:D)</f>
        <v>155000</v>
      </c>
      <c r="T20" s="86"/>
    </row>
    <row r="21" spans="1:20" x14ac:dyDescent="0.2">
      <c r="A21" s="115" t="s">
        <v>383</v>
      </c>
      <c r="B21" s="345" t="s">
        <v>384</v>
      </c>
      <c r="C21" s="346"/>
      <c r="D21" s="346"/>
      <c r="E21" s="346"/>
      <c r="F21" s="346"/>
      <c r="G21" s="346"/>
      <c r="H21" s="347"/>
      <c r="I21" s="73">
        <f>SUMIF(FP!I:I,Doklady!$B$1&amp;A21,FP!D:D)</f>
        <v>0</v>
      </c>
      <c r="T21" s="86"/>
    </row>
    <row r="22" spans="1:20" x14ac:dyDescent="0.2">
      <c r="A22" s="135" t="s">
        <v>385</v>
      </c>
      <c r="B22" s="364" t="s">
        <v>386</v>
      </c>
      <c r="C22" s="365"/>
      <c r="D22" s="365"/>
      <c r="E22" s="365"/>
      <c r="F22" s="365"/>
      <c r="G22" s="365"/>
      <c r="H22" s="366"/>
      <c r="I22" s="73">
        <f>SUMIF(FP!I:I,Doklady!$B$1&amp;A22,FP!D:D)</f>
        <v>0</v>
      </c>
      <c r="T22" s="86"/>
    </row>
    <row r="23" spans="1:20" x14ac:dyDescent="0.2">
      <c r="A23" s="115" t="s">
        <v>387</v>
      </c>
      <c r="B23" s="345" t="s">
        <v>388</v>
      </c>
      <c r="C23" s="346"/>
      <c r="D23" s="346"/>
      <c r="E23" s="346"/>
      <c r="F23" s="346"/>
      <c r="G23" s="346"/>
      <c r="H23" s="347"/>
      <c r="I23" s="73">
        <f>SUMIF(FP!I:I,Doklady!$B$1&amp;A23,FP!D:D)</f>
        <v>0</v>
      </c>
      <c r="T23" s="86"/>
    </row>
    <row r="24" spans="1:20" x14ac:dyDescent="0.2">
      <c r="A24" s="135" t="s">
        <v>389</v>
      </c>
      <c r="B24" s="345" t="s">
        <v>390</v>
      </c>
      <c r="C24" s="346"/>
      <c r="D24" s="346"/>
      <c r="E24" s="346"/>
      <c r="F24" s="346"/>
      <c r="G24" s="346"/>
      <c r="H24" s="347"/>
      <c r="I24" s="73">
        <f>SUMIF(FP!I:I,Doklady!$B$1&amp;A24,FP!D:D)</f>
        <v>0</v>
      </c>
      <c r="T24" s="86"/>
    </row>
    <row r="25" spans="1:20" x14ac:dyDescent="0.2">
      <c r="A25" s="115" t="s">
        <v>391</v>
      </c>
      <c r="B25" s="357" t="s">
        <v>392</v>
      </c>
      <c r="C25" s="358"/>
      <c r="D25" s="358"/>
      <c r="E25" s="358"/>
      <c r="F25" s="358"/>
      <c r="G25" s="358"/>
      <c r="H25" s="359"/>
      <c r="I25" s="73">
        <f>SUMIF(FP!I:I,Doklady!$B$1&amp;A25,FP!D:D)</f>
        <v>0</v>
      </c>
      <c r="T25" s="86"/>
    </row>
    <row r="26" spans="1:20" x14ac:dyDescent="0.2">
      <c r="A26" s="135" t="s">
        <v>393</v>
      </c>
      <c r="B26" s="345" t="s">
        <v>394</v>
      </c>
      <c r="C26" s="346"/>
      <c r="D26" s="346"/>
      <c r="E26" s="346"/>
      <c r="F26" s="346"/>
      <c r="G26" s="346"/>
      <c r="H26" s="347"/>
      <c r="I26" s="73">
        <f>SUMIF(FP!I:I,Doklady!$B$1&amp;A26,FP!D:D)</f>
        <v>0</v>
      </c>
      <c r="T26" s="86"/>
    </row>
    <row r="27" spans="1:20" x14ac:dyDescent="0.2">
      <c r="A27" s="115" t="s">
        <v>395</v>
      </c>
      <c r="B27" s="345" t="s">
        <v>396</v>
      </c>
      <c r="C27" s="346"/>
      <c r="D27" s="346"/>
      <c r="E27" s="346"/>
      <c r="F27" s="346"/>
      <c r="G27" s="346"/>
      <c r="H27" s="347"/>
      <c r="I27" s="73">
        <f>SUMIF(FP!I:I,Doklady!$B$1&amp;A27,FP!D:D)</f>
        <v>0</v>
      </c>
      <c r="T27" s="86"/>
    </row>
    <row r="28" spans="1:20" x14ac:dyDescent="0.2">
      <c r="A28" s="135" t="s">
        <v>397</v>
      </c>
      <c r="B28" s="345" t="s">
        <v>398</v>
      </c>
      <c r="C28" s="346"/>
      <c r="D28" s="346"/>
      <c r="E28" s="346"/>
      <c r="F28" s="346"/>
      <c r="G28" s="346"/>
      <c r="H28" s="347"/>
      <c r="I28" s="73">
        <f>SUMIF(FP!I:I,Doklady!$B$1&amp;A28,FP!D:D)</f>
        <v>0</v>
      </c>
      <c r="T28" s="86"/>
    </row>
    <row r="29" spans="1:20" x14ac:dyDescent="0.2">
      <c r="A29" s="115" t="s">
        <v>399</v>
      </c>
      <c r="B29" s="345" t="s">
        <v>400</v>
      </c>
      <c r="C29" s="346"/>
      <c r="D29" s="346"/>
      <c r="E29" s="346"/>
      <c r="F29" s="346"/>
      <c r="G29" s="346"/>
      <c r="H29" s="347"/>
      <c r="I29" s="73">
        <f>SUMIF(FP!I:I,Doklady!$B$1&amp;A29,FP!D:D)</f>
        <v>0</v>
      </c>
      <c r="T29" s="86"/>
    </row>
    <row r="30" spans="1:20" hidden="1" x14ac:dyDescent="0.2">
      <c r="A30" s="135" t="s">
        <v>401</v>
      </c>
      <c r="B30" s="345"/>
      <c r="C30" s="346"/>
      <c r="D30" s="346"/>
      <c r="E30" s="346"/>
      <c r="F30" s="346"/>
      <c r="G30" s="346"/>
      <c r="H30" s="347"/>
      <c r="I30" s="73">
        <f>SUMIF(FP!I:I,Doklady!$B$1&amp;A30,FP!D:D)</f>
        <v>0</v>
      </c>
      <c r="T30" s="86"/>
    </row>
    <row r="31" spans="1:20" hidden="1" x14ac:dyDescent="0.2">
      <c r="A31" s="115" t="s">
        <v>402</v>
      </c>
      <c r="B31" s="345"/>
      <c r="C31" s="346"/>
      <c r="D31" s="346"/>
      <c r="E31" s="346"/>
      <c r="F31" s="346"/>
      <c r="G31" s="346"/>
      <c r="H31" s="347"/>
      <c r="I31" s="73">
        <f>SUMIF(FP!I:I,Doklady!$B$1&amp;A31,FP!D:D)</f>
        <v>0</v>
      </c>
      <c r="T31" s="86"/>
    </row>
    <row r="32" spans="1:20" hidden="1" x14ac:dyDescent="0.2">
      <c r="A32" s="135" t="s">
        <v>403</v>
      </c>
      <c r="B32" s="367"/>
      <c r="C32" s="368"/>
      <c r="D32" s="368"/>
      <c r="E32" s="368"/>
      <c r="F32" s="368"/>
      <c r="G32" s="368"/>
      <c r="H32" s="369"/>
      <c r="I32" s="73">
        <f>SUMIF(FP!I:I,Doklady!$B$1&amp;A32,FP!D:D)</f>
        <v>0</v>
      </c>
      <c r="T32" s="86"/>
    </row>
    <row r="33" spans="1:21" hidden="1" x14ac:dyDescent="0.2">
      <c r="A33" s="115" t="s">
        <v>404</v>
      </c>
      <c r="B33" s="367"/>
      <c r="C33" s="368"/>
      <c r="D33" s="368"/>
      <c r="E33" s="368"/>
      <c r="F33" s="368"/>
      <c r="G33" s="368"/>
      <c r="H33" s="369"/>
      <c r="I33" s="73">
        <f>SUMIF(FP!I:I,Doklady!$B$1&amp;A33,FP!D:D)</f>
        <v>0</v>
      </c>
      <c r="T33" s="86"/>
    </row>
    <row r="34" spans="1:21" hidden="1" x14ac:dyDescent="0.2">
      <c r="A34" s="135" t="s">
        <v>405</v>
      </c>
      <c r="B34" s="370"/>
      <c r="C34" s="370"/>
      <c r="D34" s="370"/>
      <c r="E34" s="370"/>
      <c r="F34" s="370"/>
      <c r="G34" s="370"/>
      <c r="H34" s="370"/>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plavecké športy</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571348.20000000007</v>
      </c>
      <c r="G39" s="78">
        <f>+MAX(I39-C39-D39-E39-F39-H39,0)</f>
        <v>2272392.7999999998</v>
      </c>
      <c r="H39" s="78">
        <f>+IFERROR(VLOOKUP(K40&amp;" - kapitálové transfery",B$53:C$90,2,0),0)</f>
        <v>13000</v>
      </c>
      <c r="I39" s="73">
        <f>SUMIF(FP!K:K,K40,FP!D:D)</f>
        <v>2856741</v>
      </c>
      <c r="L39" s="84">
        <f>COUNTIF(FP!N:N,Doklady!B1&amp;"aK")</f>
        <v>1</v>
      </c>
      <c r="T39" s="86"/>
    </row>
    <row r="40" spans="1:21" x14ac:dyDescent="0.2">
      <c r="A40" s="115" t="s">
        <v>375</v>
      </c>
      <c r="B40" s="116" t="s">
        <v>414</v>
      </c>
      <c r="C40" s="78">
        <f>DSUM(Doklady!A103:J11468,"GGG",Spolu!L40:M42)</f>
        <v>113683.56999999999</v>
      </c>
      <c r="D40" s="78">
        <f>DSUM(Doklady!A103:J11468,"GGG",Spolu!N40:O42)</f>
        <v>272739.65000000002</v>
      </c>
      <c r="E40" s="78">
        <f>DSUM(Doklady!A103:J11468,"GGG",Spolu!P40:Q42)</f>
        <v>430743.9800000001</v>
      </c>
      <c r="F40" s="78">
        <f>DSUM(Doklady!A103:J11468,"GGG",Spolu!R40:S42)</f>
        <v>145629.97</v>
      </c>
      <c r="G40" s="78">
        <f>DSUM(Doklady!A103:J11468,"GGG",Spolu!T40:U42)-H40</f>
        <v>270328.58</v>
      </c>
      <c r="H40" s="78">
        <f>+IFERROR(VLOOKUP(K40&amp;" - kapitálové transfery",B$53:D$90,3,0),0)</f>
        <v>13000</v>
      </c>
      <c r="I40" s="73">
        <f>+C40+D40+E40+F40+G40+H40</f>
        <v>1246125.7500000002</v>
      </c>
      <c r="J40" s="218" t="str">
        <f>+K45</f>
        <v>.</v>
      </c>
      <c r="K40" s="218" t="str">
        <f>IF(L38&gt;0,INDEX(FP!K:K,Doklady!B2),".")</f>
        <v>plavecké športy</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1610615.2499999998</v>
      </c>
      <c r="J41" s="219">
        <f>+K46</f>
        <v>0</v>
      </c>
      <c r="K41" s="219">
        <f>+I41-H41</f>
        <v>1610615.2499999998</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375</v>
      </c>
      <c r="B42" s="116" t="s">
        <v>417</v>
      </c>
      <c r="C42" s="73">
        <f>+C40</f>
        <v>113683.56999999999</v>
      </c>
      <c r="D42" s="216">
        <f>+D40</f>
        <v>272739.65000000002</v>
      </c>
      <c r="E42" s="216">
        <f>+E40</f>
        <v>430743.9800000001</v>
      </c>
      <c r="F42" s="216">
        <f>+MIN(F39:F40)</f>
        <v>145629.97</v>
      </c>
      <c r="G42" s="216">
        <f>+MIN(G39+MAX(F39-F40,0)-MAX(E40-E39,0)-MAX(D40-D39,0)-MAX(C40-C39,0),G40)</f>
        <v>270328.58</v>
      </c>
      <c r="H42" s="216">
        <f>+MIN(H39:H40)</f>
        <v>13000</v>
      </c>
      <c r="I42" s="73">
        <f>+C42+D42+E42+MIN(F39:F40)+G42+H42</f>
        <v>1246125.7500000002</v>
      </c>
      <c r="J42" s="219">
        <f>+K47</f>
        <v>0</v>
      </c>
      <c r="K42" s="219">
        <f>+I42-H42</f>
        <v>1233125.7500000002</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DSUM(Doklady!A103:J11468,"GGG",Spolu!L45:M47)</f>
        <v>0</v>
      </c>
      <c r="D45" s="78">
        <f>DSUM(Doklady!A103:J11468,"GGG",Spolu!N45:O47)</f>
        <v>0</v>
      </c>
      <c r="E45" s="78">
        <f>DSUM(Doklady!A103:J11468,"GGG",Spolu!P45:Q47)</f>
        <v>0</v>
      </c>
      <c r="F45" s="78">
        <f>DSUM(Doklady!A103:J11468,"GGG",Spolu!R45:S47)</f>
        <v>0</v>
      </c>
      <c r="G45" s="78">
        <f>DSUM(Doklady!A103:J11468,"GGG",Spolu!T45:U47)-H45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3"/>
      <c r="B50" s="344"/>
      <c r="C50" s="344"/>
      <c r="D50" s="344"/>
      <c r="E50" s="344"/>
      <c r="F50" s="344"/>
      <c r="G50" s="344"/>
      <c r="H50" s="344"/>
      <c r="I50" s="344"/>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plavecké športy - bežné transfery</v>
      </c>
      <c r="C53" s="73">
        <f>IF(A53&lt;&gt;"",INDEX(FP!D:D,Doklady!B$2+(ROW()-53)),"")</f>
        <v>2843741</v>
      </c>
      <c r="D53" s="73">
        <f>IF(A53&lt;&gt;"",Doklady!I1-Doklady!J1,"")</f>
        <v>1233125.7499999995</v>
      </c>
      <c r="E53" s="73">
        <f>IF(A53&lt;&gt;"",MIN(D53,C53)*Doklady!C1/(1-Doklady!C1),"")</f>
        <v>0</v>
      </c>
      <c r="F53" s="71">
        <f>IF(A53&lt;&gt;"",Doklady!J1,"")</f>
        <v>0</v>
      </c>
      <c r="G53" s="73">
        <f>+IFERROR(HLOOKUP(IF(RIGHT(B53,15)="bežné transfery",LEFT(B53,LEN(B53)-18),0),$J$40:$K$42,3,0),MIN(C53,D53))</f>
        <v>1233125.7500000002</v>
      </c>
      <c r="H53" s="71"/>
      <c r="I53" s="73">
        <f>IF(A53&lt;&gt;"",MAX(IF(G53&lt;C53,C53-G53,0)+IF(F53&lt;E53,E53-F53,0),0),0)</f>
        <v>1610615.2499999998</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13000</v>
      </c>
      <c r="E54" s="73">
        <f>IF(A54&lt;&gt;"",MIN(D54,C54)*Doklady!C2/(1-Doklady!C2),"")</f>
        <v>0</v>
      </c>
      <c r="F54" s="71">
        <f>IF(A54&lt;&gt;"",Doklady!J2,"")</f>
        <v>0</v>
      </c>
      <c r="G54" s="73">
        <f t="shared" ref="G54:G117" si="0">+IFERROR(HLOOKUP(IF(RIGHT(B54,15)="bežné transfery",LEFT(B54,LEN(B54)-18),0),$J$40:$K$42,3,0),MIN(C54,D54))</f>
        <v>13000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d</v>
      </c>
      <c r="B55" s="119" t="str">
        <f>Doklady!H3</f>
        <v>Bernathova Michaela</v>
      </c>
      <c r="C55" s="73">
        <f>IF(A55&lt;&gt;"",INDEX(FP!D:D,Doklady!B$2+(ROW()-53)),"")</f>
        <v>7500</v>
      </c>
      <c r="D55" s="73">
        <f>IF(A55&lt;&gt;"",Doklady!I3-Doklady!J3,"")</f>
        <v>3854.96</v>
      </c>
      <c r="E55" s="73">
        <f>IF(A55&lt;&gt;"",MIN(D55,C55)*Doklady!C3/(1-Doklady!C3),"")</f>
        <v>0</v>
      </c>
      <c r="F55" s="71">
        <f>IF(A55&lt;&gt;"",Doklady!J3,"")</f>
        <v>0</v>
      </c>
      <c r="G55" s="73">
        <f t="shared" si="0"/>
        <v>3854.96</v>
      </c>
      <c r="H55" s="71"/>
      <c r="I55" s="73">
        <f t="shared" si="1"/>
        <v>3645.04</v>
      </c>
      <c r="J55" s="84" t="str">
        <f t="shared" si="2"/>
        <v/>
      </c>
      <c r="K55" s="84" t="str">
        <f>Doklady!F3</f>
        <v>026 03</v>
      </c>
      <c r="L55" s="84" t="str">
        <f>IF(A55&lt;&gt;"",INDEX(FP!H:H,Doklady!B$2+(ROW()-52)),"")</f>
        <v>B</v>
      </c>
      <c r="M55" s="84" t="str">
        <f t="shared" si="3"/>
        <v>026 03B</v>
      </c>
    </row>
    <row r="56" spans="1:20" x14ac:dyDescent="0.2">
      <c r="A56" s="75" t="str">
        <f>Doklady!D4</f>
        <v>d</v>
      </c>
      <c r="B56" s="119" t="str">
        <f>Doklady!H4</f>
        <v>Diky Chiara</v>
      </c>
      <c r="C56" s="73">
        <f>IF(A56&lt;&gt;"",INDEX(FP!D:D,Doklady!B$2+(ROW()-53)),"")</f>
        <v>7500</v>
      </c>
      <c r="D56" s="73">
        <f>IF(A56&lt;&gt;"",Doklady!I4-Doklady!J4,"")</f>
        <v>0</v>
      </c>
      <c r="E56" s="73">
        <f>IF(A56&lt;&gt;"",MIN(D56,C56)*Doklady!C4/(1-Doklady!C4),"")</f>
        <v>0</v>
      </c>
      <c r="F56" s="71">
        <f>IF(A56&lt;&gt;"",Doklady!J4,"")</f>
        <v>0</v>
      </c>
      <c r="G56" s="73">
        <f t="shared" si="0"/>
        <v>0</v>
      </c>
      <c r="H56" s="71"/>
      <c r="I56" s="73">
        <f t="shared" si="1"/>
        <v>7500</v>
      </c>
      <c r="J56" s="84" t="str">
        <f t="shared" si="2"/>
        <v/>
      </c>
      <c r="K56" s="84" t="str">
        <f>Doklady!F4</f>
        <v>026 03</v>
      </c>
      <c r="L56" s="84" t="str">
        <f>IF(A56&lt;&gt;"",INDEX(FP!H:H,Doklady!B$2+(ROW()-52)),"")</f>
        <v>B</v>
      </c>
      <c r="M56" s="84" t="str">
        <f t="shared" si="3"/>
        <v>026 03B</v>
      </c>
    </row>
    <row r="57" spans="1:20" x14ac:dyDescent="0.2">
      <c r="A57" s="75" t="str">
        <f>Doklady!D5</f>
        <v>d</v>
      </c>
      <c r="B57" s="119" t="str">
        <f>Doklady!H5</f>
        <v>Duša Matej</v>
      </c>
      <c r="C57" s="73">
        <f>IF(A57&lt;&gt;"",INDEX(FP!D:D,Doklady!B$2+(ROW()-53)),"")</f>
        <v>20000</v>
      </c>
      <c r="D57" s="73">
        <f>IF(A57&lt;&gt;"",Doklady!I5-Doklady!J5,"")</f>
        <v>4077.3999999999996</v>
      </c>
      <c r="E57" s="73">
        <f>IF(A57&lt;&gt;"",MIN(D57,C57)*Doklady!C5/(1-Doklady!C5),"")</f>
        <v>0</v>
      </c>
      <c r="F57" s="71">
        <f>IF(A57&lt;&gt;"",Doklady!J5,"")</f>
        <v>0</v>
      </c>
      <c r="G57" s="73">
        <f t="shared" si="0"/>
        <v>4077.3999999999996</v>
      </c>
      <c r="H57" s="71"/>
      <c r="I57" s="73">
        <f t="shared" si="1"/>
        <v>15922.6</v>
      </c>
      <c r="J57" s="84" t="str">
        <f t="shared" si="2"/>
        <v/>
      </c>
      <c r="K57" s="84" t="str">
        <f>Doklady!F5</f>
        <v>026 03</v>
      </c>
      <c r="L57" s="84" t="str">
        <f>IF(A57&lt;&gt;"",INDEX(FP!H:H,Doklady!B$2+(ROW()-52)),"")</f>
        <v>B</v>
      </c>
      <c r="M57" s="84" t="str">
        <f t="shared" si="3"/>
        <v>026 03B</v>
      </c>
    </row>
    <row r="58" spans="1:20" ht="12" customHeight="1" x14ac:dyDescent="0.2">
      <c r="A58" s="75" t="str">
        <f>Doklady!D6</f>
        <v>d</v>
      </c>
      <c r="B58" s="119" t="str">
        <f>Doklady!H6</f>
        <v>Hrnčárová Alexandra</v>
      </c>
      <c r="C58" s="73">
        <f>IF(A58&lt;&gt;"",INDEX(FP!D:D,Doklady!B$2+(ROW()-53)),"")</f>
        <v>10000</v>
      </c>
      <c r="D58" s="73">
        <f>IF(A58&lt;&gt;"",Doklady!I6-Doklady!J6,"")</f>
        <v>3859.5</v>
      </c>
      <c r="E58" s="73">
        <f>IF(A58&lt;&gt;"",MIN(D58,C58)*Doklady!C6/(1-Doklady!C6),"")</f>
        <v>0</v>
      </c>
      <c r="F58" s="71">
        <f>IF(A58&lt;&gt;"",Doklady!J6,"")</f>
        <v>0</v>
      </c>
      <c r="G58" s="73">
        <f t="shared" si="0"/>
        <v>3859.5</v>
      </c>
      <c r="H58" s="71"/>
      <c r="I58" s="73">
        <f t="shared" si="1"/>
        <v>6140.5</v>
      </c>
      <c r="J58" s="84" t="str">
        <f t="shared" si="2"/>
        <v/>
      </c>
      <c r="K58" s="84" t="str">
        <f>Doklady!F6</f>
        <v>026 03</v>
      </c>
      <c r="L58" s="84" t="str">
        <f>IF(A58&lt;&gt;"",INDEX(FP!H:H,Doklady!B$2+(ROW()-52)),"")</f>
        <v>B</v>
      </c>
      <c r="M58" s="84" t="str">
        <f t="shared" si="3"/>
        <v>026 03B</v>
      </c>
    </row>
    <row r="59" spans="1:20" ht="12" customHeight="1" x14ac:dyDescent="0.2">
      <c r="A59" s="75" t="str">
        <f>Doklady!D7</f>
        <v>d</v>
      </c>
      <c r="B59" s="119" t="str">
        <f>Doklady!H7</f>
        <v>Košťál Samuel</v>
      </c>
      <c r="C59" s="73">
        <f>IF(A59&lt;&gt;"",INDEX(FP!D:D,Doklady!B$2+(ROW()-53)),"")</f>
        <v>15000</v>
      </c>
      <c r="D59" s="73">
        <f>IF(A59&lt;&gt;"",Doklady!I7-Doklady!J7,"")</f>
        <v>5058.619999999999</v>
      </c>
      <c r="E59" s="73">
        <f>IF(A59&lt;&gt;"",MIN(D59,C59)*Doklady!C7/(1-Doklady!C7),"")</f>
        <v>0</v>
      </c>
      <c r="F59" s="71">
        <f>IF(A59&lt;&gt;"",Doklady!J7,"")</f>
        <v>0</v>
      </c>
      <c r="G59" s="73">
        <f t="shared" si="0"/>
        <v>5058.619999999999</v>
      </c>
      <c r="H59" s="71"/>
      <c r="I59" s="73">
        <f t="shared" si="1"/>
        <v>9941.380000000001</v>
      </c>
      <c r="J59" s="84" t="str">
        <f t="shared" si="2"/>
        <v/>
      </c>
      <c r="K59" s="84" t="str">
        <f>Doklady!F7</f>
        <v>026 03</v>
      </c>
      <c r="L59" s="84" t="str">
        <f>IF(A59&lt;&gt;"",INDEX(FP!H:H,Doklady!B$2+(ROW()-52)),"")</f>
        <v>B</v>
      </c>
      <c r="M59" s="84" t="str">
        <f t="shared" si="3"/>
        <v>026 03B</v>
      </c>
    </row>
    <row r="60" spans="1:20" ht="12" customHeight="1" x14ac:dyDescent="0.2">
      <c r="A60" s="75" t="str">
        <f>Doklady!D8</f>
        <v>d</v>
      </c>
      <c r="B60" s="119" t="str">
        <f>Doklady!H8</f>
        <v>Krajčovičová Lea</v>
      </c>
      <c r="C60" s="73">
        <f>IF(A60&lt;&gt;"",INDEX(FP!D:D,Doklady!B$2+(ROW()-53)),"")</f>
        <v>7500</v>
      </c>
      <c r="D60" s="73">
        <f>IF(A60&lt;&gt;"",Doklady!I8-Doklady!J8,"")</f>
        <v>3280.6</v>
      </c>
      <c r="E60" s="73">
        <f>IF(A60&lt;&gt;"",MIN(D60,C60)*Doklady!C8/(1-Doklady!C8),"")</f>
        <v>0</v>
      </c>
      <c r="F60" s="71">
        <f>IF(A60&lt;&gt;"",Doklady!J8,"")</f>
        <v>0</v>
      </c>
      <c r="G60" s="73">
        <f t="shared" si="0"/>
        <v>3280.6</v>
      </c>
      <c r="H60" s="71"/>
      <c r="I60" s="73">
        <f t="shared" si="1"/>
        <v>4219.3999999999996</v>
      </c>
      <c r="J60" s="84" t="str">
        <f t="shared" si="2"/>
        <v/>
      </c>
      <c r="K60" s="84" t="str">
        <f>Doklady!F8</f>
        <v>026 03</v>
      </c>
      <c r="L60" s="84" t="str">
        <f>IF(A60&lt;&gt;"",INDEX(FP!H:H,Doklady!B$2+(ROW()-52)),"")</f>
        <v>B</v>
      </c>
      <c r="M60" s="84" t="str">
        <f t="shared" si="3"/>
        <v>026 03B</v>
      </c>
    </row>
    <row r="61" spans="1:20" ht="12" customHeight="1" x14ac:dyDescent="0.2">
      <c r="A61" s="75" t="str">
        <f>Doklady!D9</f>
        <v>d</v>
      </c>
      <c r="B61" s="119" t="str">
        <f>Doklady!H9</f>
        <v>Nagy Richard</v>
      </c>
      <c r="C61" s="73">
        <f>IF(A61&lt;&gt;"",INDEX(FP!D:D,Doklady!B$2+(ROW()-53)),"")</f>
        <v>20000</v>
      </c>
      <c r="D61" s="73">
        <f>IF(A61&lt;&gt;"",Doklady!I9-Doklady!J9,"")</f>
        <v>8485.7599999999984</v>
      </c>
      <c r="E61" s="73">
        <f>IF(A61&lt;&gt;"",MIN(D61,C61)*Doklady!C9/(1-Doklady!C9),"")</f>
        <v>0</v>
      </c>
      <c r="F61" s="71">
        <f>IF(A61&lt;&gt;"",Doklady!J9,"")</f>
        <v>0</v>
      </c>
      <c r="G61" s="73">
        <f t="shared" si="0"/>
        <v>8485.7599999999984</v>
      </c>
      <c r="H61" s="71"/>
      <c r="I61" s="73">
        <f t="shared" si="1"/>
        <v>11514.240000000002</v>
      </c>
      <c r="J61" s="84" t="str">
        <f t="shared" si="2"/>
        <v/>
      </c>
      <c r="K61" s="84" t="str">
        <f>Doklady!F9</f>
        <v>026 03</v>
      </c>
      <c r="L61" s="84" t="str">
        <f>IF(A61&lt;&gt;"",INDEX(FP!H:H,Doklady!B$2+(ROW()-52)),"")</f>
        <v>B</v>
      </c>
      <c r="M61" s="84" t="str">
        <f t="shared" si="3"/>
        <v>026 03B</v>
      </c>
    </row>
    <row r="62" spans="1:20" ht="12" customHeight="1" x14ac:dyDescent="0.2">
      <c r="A62" s="75" t="str">
        <f>Doklady!D10</f>
        <v>d</v>
      </c>
      <c r="B62" s="119" t="str">
        <f>Doklady!H10</f>
        <v>Podmaníková Andrea</v>
      </c>
      <c r="C62" s="73">
        <f>IF(A62&lt;&gt;"",INDEX(FP!D:D,Doklady!B$2+(ROW()-53)),"")</f>
        <v>20000</v>
      </c>
      <c r="D62" s="73">
        <f>IF(A62&lt;&gt;"",Doklady!I10-Doklady!J10,"")</f>
        <v>0</v>
      </c>
      <c r="E62" s="73">
        <f>IF(A62&lt;&gt;"",MIN(D62,C62)*Doklady!C10/(1-Doklady!C10),"")</f>
        <v>0</v>
      </c>
      <c r="F62" s="71">
        <f>IF(A62&lt;&gt;"",Doklady!J10,"")</f>
        <v>0</v>
      </c>
      <c r="G62" s="73">
        <f t="shared" si="0"/>
        <v>0</v>
      </c>
      <c r="H62" s="71"/>
      <c r="I62" s="73">
        <f t="shared" si="1"/>
        <v>20000</v>
      </c>
      <c r="J62" s="84" t="str">
        <f t="shared" si="2"/>
        <v/>
      </c>
      <c r="K62" s="84" t="str">
        <f>Doklady!F10</f>
        <v>026 03</v>
      </c>
      <c r="L62" s="84" t="str">
        <f>IF(A62&lt;&gt;"",INDEX(FP!H:H,Doklady!B$2+(ROW()-52)),"")</f>
        <v>B</v>
      </c>
      <c r="M62" s="84" t="str">
        <f t="shared" si="3"/>
        <v>026 03B</v>
      </c>
    </row>
    <row r="63" spans="1:20" ht="12" customHeight="1" x14ac:dyDescent="0.2">
      <c r="A63" s="75" t="str">
        <f>Doklady!D11</f>
        <v>d</v>
      </c>
      <c r="B63" s="119" t="str">
        <f>Doklady!H11</f>
        <v>Potocká Tamara</v>
      </c>
      <c r="C63" s="73">
        <f>IF(A63&lt;&gt;"",INDEX(FP!D:D,Doklady!B$2+(ROW()-53)),"")</f>
        <v>20000</v>
      </c>
      <c r="D63" s="73">
        <f>IF(A63&lt;&gt;"",Doklady!I11-Doklady!J11,"")</f>
        <v>10473.219999999998</v>
      </c>
      <c r="E63" s="73">
        <f>IF(A63&lt;&gt;"",MIN(D63,C63)*Doklady!C11/(1-Doklady!C11),"")</f>
        <v>0</v>
      </c>
      <c r="F63" s="71">
        <f>IF(A63&lt;&gt;"",Doklady!J11,"")</f>
        <v>0</v>
      </c>
      <c r="G63" s="73">
        <f t="shared" si="0"/>
        <v>10473.219999999998</v>
      </c>
      <c r="H63" s="71"/>
      <c r="I63" s="73">
        <f t="shared" si="1"/>
        <v>9526.7800000000025</v>
      </c>
      <c r="J63" s="84" t="str">
        <f t="shared" si="2"/>
        <v/>
      </c>
      <c r="K63" s="84" t="str">
        <f>Doklady!F11</f>
        <v>026 03</v>
      </c>
      <c r="L63" s="84" t="str">
        <f>IF(A63&lt;&gt;"",INDEX(FP!H:H,Doklady!B$2+(ROW()-52)),"")</f>
        <v>B</v>
      </c>
      <c r="M63" s="84" t="str">
        <f t="shared" si="3"/>
        <v>026 03B</v>
      </c>
    </row>
    <row r="64" spans="1:20" ht="12" customHeight="1" x14ac:dyDescent="0.2">
      <c r="A64" s="75" t="str">
        <f>Doklady!D12</f>
        <v>d</v>
      </c>
      <c r="B64" s="119" t="str">
        <f>Doklady!H12</f>
        <v>Slušná Lilian</v>
      </c>
      <c r="C64" s="73">
        <f>IF(A64&lt;&gt;"",INDEX(FP!D:D,Doklady!B$2+(ROW()-53)),"")</f>
        <v>10000</v>
      </c>
      <c r="D64" s="73">
        <f>IF(A64&lt;&gt;"",Doklady!I12-Doklady!J12,"")</f>
        <v>4381.8500000000004</v>
      </c>
      <c r="E64" s="73">
        <f>IF(A64&lt;&gt;"",MIN(D64,C64)*Doklady!C12/(1-Doklady!C12),"")</f>
        <v>0</v>
      </c>
      <c r="F64" s="71">
        <f>IF(A64&lt;&gt;"",Doklady!J12,"")</f>
        <v>0</v>
      </c>
      <c r="G64" s="73">
        <f t="shared" si="0"/>
        <v>4381.8500000000004</v>
      </c>
      <c r="H64" s="71"/>
      <c r="I64" s="73">
        <f t="shared" si="1"/>
        <v>5618.15</v>
      </c>
      <c r="J64" s="84" t="s">
        <v>427</v>
      </c>
      <c r="K64" s="84" t="str">
        <f>Doklady!F12</f>
        <v>026 03</v>
      </c>
      <c r="L64" s="84" t="str">
        <f>IF(A64&lt;&gt;"",INDEX(FP!H:H,Doklady!B$2+(ROW()-52)),"")</f>
        <v>B</v>
      </c>
      <c r="M64" s="84" t="str">
        <f t="shared" si="3"/>
        <v>026 03B</v>
      </c>
    </row>
    <row r="65" spans="1:13" ht="12" customHeight="1" x14ac:dyDescent="0.2">
      <c r="A65" s="75" t="str">
        <f>Doklady!D13</f>
        <v>d</v>
      </c>
      <c r="B65" s="119" t="str">
        <f>Doklady!H13</f>
        <v>Strapeková Žofia</v>
      </c>
      <c r="C65" s="73">
        <f>IF(A65&lt;&gt;"",INDEX(FP!D:D,Doklady!B$2+(ROW()-53)),"")</f>
        <v>7500</v>
      </c>
      <c r="D65" s="73">
        <f>IF(A65&lt;&gt;"",Doklady!I13-Doklady!J13,"")</f>
        <v>1780.8</v>
      </c>
      <c r="E65" s="73">
        <f>IF(A65&lt;&gt;"",MIN(D65,C65)*Doklady!C13/(1-Doklady!C13),"")</f>
        <v>0</v>
      </c>
      <c r="F65" s="71">
        <f>IF(A65&lt;&gt;"",Doklady!J13,"")</f>
        <v>0</v>
      </c>
      <c r="G65" s="73">
        <f t="shared" si="0"/>
        <v>1780.8</v>
      </c>
      <c r="H65" s="71"/>
      <c r="I65" s="73">
        <f t="shared" si="1"/>
        <v>5719.2</v>
      </c>
      <c r="J65" s="84" t="str">
        <f t="shared" si="2"/>
        <v/>
      </c>
      <c r="K65" s="84" t="str">
        <f>Doklady!F13</f>
        <v>026 03</v>
      </c>
      <c r="L65" s="84" t="str">
        <f>IF(A65&lt;&gt;"",INDEX(FP!H:H,Doklady!B$2+(ROW()-52)),"")</f>
        <v>B</v>
      </c>
      <c r="M65" s="84" t="str">
        <f t="shared" si="3"/>
        <v>026 03B</v>
      </c>
    </row>
    <row r="66" spans="1:13" ht="12" customHeight="1" x14ac:dyDescent="0.2">
      <c r="A66" s="75" t="str">
        <f>Doklady!D14</f>
        <v>d</v>
      </c>
      <c r="B66" s="119" t="str">
        <f>Doklady!H14</f>
        <v>štafeta - plávanie</v>
      </c>
      <c r="C66" s="73">
        <f>IF(A66&lt;&gt;"",INDEX(FP!D:D,Doklady!B$2+(ROW()-53)),"")</f>
        <v>10000</v>
      </c>
      <c r="D66" s="73">
        <f>IF(A66&lt;&gt;"",Doklady!I14-Doklady!J14,"")</f>
        <v>700</v>
      </c>
      <c r="E66" s="73">
        <f>IF(A66&lt;&gt;"",MIN(D66,C66)*Doklady!C14/(1-Doklady!C14),"")</f>
        <v>0</v>
      </c>
      <c r="F66" s="71">
        <f>IF(A66&lt;&gt;"",Doklady!J14,"")</f>
        <v>0</v>
      </c>
      <c r="G66" s="73">
        <f t="shared" si="0"/>
        <v>700</v>
      </c>
      <c r="H66" s="71"/>
      <c r="I66" s="73">
        <f t="shared" si="1"/>
        <v>9300</v>
      </c>
      <c r="J66" s="84" t="str">
        <f t="shared" si="2"/>
        <v/>
      </c>
      <c r="K66" s="84" t="str">
        <f>Doklady!F14</f>
        <v>026 03</v>
      </c>
      <c r="L66" s="84" t="str">
        <f>IF(A66&lt;&gt;"",INDEX(FP!H:H,Doklady!B$2+(ROW()-52)),"")</f>
        <v>B</v>
      </c>
      <c r="M66" s="84" t="str">
        <f t="shared" si="3"/>
        <v>026 03B</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3011741</v>
      </c>
      <c r="D130" s="228">
        <f t="shared" ref="D130:I130" si="9">SUM(D53:D129)</f>
        <v>1292078.4599999997</v>
      </c>
      <c r="E130" s="228">
        <f t="shared" si="9"/>
        <v>0</v>
      </c>
      <c r="F130" s="228">
        <f t="shared" si="9"/>
        <v>0</v>
      </c>
      <c r="G130" s="228">
        <f t="shared" si="9"/>
        <v>1292078.4600000004</v>
      </c>
      <c r="H130" s="228">
        <f t="shared" si="9"/>
        <v>0</v>
      </c>
      <c r="I130" s="228">
        <f t="shared" si="9"/>
        <v>1719662.5399999996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60"/>
      <c r="E140" s="360"/>
      <c r="F140" s="360"/>
      <c r="G140" s="360"/>
      <c r="H140" s="360"/>
      <c r="I140" s="360"/>
      <c r="J140" s="85"/>
    </row>
    <row r="141" spans="1:26" ht="68.25" customHeight="1" x14ac:dyDescent="0.25">
      <c r="A141" s="9"/>
      <c r="B141" s="283" t="s">
        <v>434</v>
      </c>
      <c r="C141" s="214"/>
      <c r="D141" s="340" t="s">
        <v>435</v>
      </c>
      <c r="E141" s="340"/>
      <c r="F141" s="340"/>
      <c r="G141" s="340"/>
      <c r="H141" s="340"/>
      <c r="I141" s="340"/>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0" priority="43" stopIfTrue="1" operator="lessThanOrEqual">
      <formula>0</formula>
    </cfRule>
    <cfRule type="cellIs" dxfId="99" priority="44" stopIfTrue="1" operator="greaterThan">
      <formula>0</formula>
    </cfRule>
  </conditionalFormatting>
  <conditionalFormatting sqref="D53:D129">
    <cfRule type="expression" dxfId="98" priority="31" stopIfTrue="1">
      <formula>$C53=$D53</formula>
    </cfRule>
    <cfRule type="expression" dxfId="97" priority="33" stopIfTrue="1">
      <formula>$C53&lt;&gt;$D53</formula>
    </cfRule>
  </conditionalFormatting>
  <conditionalFormatting sqref="E9:F9">
    <cfRule type="expression" dxfId="96" priority="38" stopIfTrue="1">
      <formula>SUM($E$10:$F$14)&gt;0</formula>
    </cfRule>
  </conditionalFormatting>
  <conditionalFormatting sqref="G53:G129">
    <cfRule type="expression" dxfId="95" priority="13" stopIfTrue="1">
      <formula>$C53=$G53</formula>
    </cfRule>
    <cfRule type="expression" dxfId="94" priority="14" stopIfTrue="1">
      <formula>$C53&lt;&gt;$G53</formula>
    </cfRule>
  </conditionalFormatting>
  <conditionalFormatting sqref="I42">
    <cfRule type="cellIs" dxfId="93" priority="1" stopIfTrue="1" operator="greaterThan">
      <formula>0</formula>
    </cfRule>
  </conditionalFormatting>
  <conditionalFormatting sqref="I47">
    <cfRule type="cellIs" dxfId="92" priority="15" stopIfTrue="1" operator="greaterThan">
      <formula>0</formula>
    </cfRule>
  </conditionalFormatting>
  <conditionalFormatting sqref="I53:I129">
    <cfRule type="cellIs" dxfId="91" priority="40" stopIfTrue="1" operator="equal">
      <formula>0</formula>
    </cfRule>
    <cfRule type="cellIs" dxfId="90"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6468"/>
  <sheetViews>
    <sheetView tabSelected="1" topLeftCell="A2016" zoomScaleNormal="100" workbookViewId="0">
      <selection activeCell="D1589" sqref="D1589"/>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32" si="0">IF(ROW()&lt;=B$3,SUMIF(A$107:A$11510,A1,I$107:I$11510),"")</f>
        <v>1233125.7499999995</v>
      </c>
      <c r="J1" s="236">
        <f t="shared" ref="J1:J32" si="1">IF(ROW()&lt;=B$3,SUMIFS(I$103:I$51510,A$103:A$51510,K1,J$103:J$51510,L1),"")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100</v>
      </c>
      <c r="C2" s="233">
        <f>IF(ROW()&lt;=B$3,INDEX(FP!E:E,B$2+ROW()-1),"")</f>
        <v>0</v>
      </c>
      <c r="D2" s="234" t="str">
        <f>IF(ROW()&lt;=B$3,INDEX(FP!F:F,B$2+ROW()-1),"")</f>
        <v>a</v>
      </c>
      <c r="E2" s="234"/>
      <c r="F2" s="234" t="str">
        <f>IF(ROW()&lt;=B$3,INDEX(FP!G:G,B$2+ROW()-1),"")</f>
        <v>026 02</v>
      </c>
      <c r="G2" s="234"/>
      <c r="H2" s="235" t="str">
        <f>IF(ROW()&lt;=B$3,INDEX(FP!C:C,B$2+ROW()-1),"")</f>
        <v>plavecké športy - kapitálové transfery</v>
      </c>
      <c r="I2" s="236">
        <f t="shared" si="0"/>
        <v>13000</v>
      </c>
      <c r="J2" s="236">
        <f t="shared" si="1"/>
        <v>0</v>
      </c>
      <c r="K2" s="110" t="str">
        <f>$A2</f>
        <v>a - plavecké športy - kapitálové transfery</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d - Bernathova Michaela</v>
      </c>
      <c r="B3" s="238">
        <f>COUNTIF(FP!A:A,Doklady!B1)</f>
        <v>14</v>
      </c>
      <c r="C3" s="233">
        <f>IF(ROW()&lt;=B$3,INDEX(FP!E:E,B$2+ROW()-1),"")</f>
        <v>0</v>
      </c>
      <c r="D3" s="234" t="str">
        <f>IF(ROW()&lt;=B$3,INDEX(FP!F:F,B$2+ROW()-1),"")</f>
        <v>d</v>
      </c>
      <c r="E3" s="234"/>
      <c r="F3" s="234" t="str">
        <f>IF(ROW()&lt;=B$3,INDEX(FP!G:G,B$2+ROW()-1),"")</f>
        <v>026 03</v>
      </c>
      <c r="G3" s="234"/>
      <c r="H3" s="235" t="str">
        <f>IF(ROW()&lt;=B$3,INDEX(FP!C:C,B$2+ROW()-1),"")</f>
        <v>Bernathova Michaela</v>
      </c>
      <c r="I3" s="236">
        <f t="shared" si="0"/>
        <v>3854.96</v>
      </c>
      <c r="J3" s="236">
        <f t="shared" si="1"/>
        <v>0</v>
      </c>
      <c r="K3" s="110" t="str">
        <f t="shared" ref="K3:K66" si="2">$A3</f>
        <v>d - Bernathova Michaela</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d - Diky Chiara</v>
      </c>
      <c r="B4" s="239"/>
      <c r="C4" s="240">
        <f>IF(ROW()&lt;=B$3,INDEX(FP!E:E,B$2+ROW()-1),"")</f>
        <v>0</v>
      </c>
      <c r="D4" s="234" t="str">
        <f>IF(ROW()&lt;=B$3,INDEX(FP!F:F,B$2+ROW()-1),"")</f>
        <v>d</v>
      </c>
      <c r="E4" s="234"/>
      <c r="F4" s="234" t="str">
        <f>IF(ROW()&lt;=B$3,INDEX(FP!G:G,B$2+ROW()-1),"")</f>
        <v>026 03</v>
      </c>
      <c r="G4" s="234"/>
      <c r="H4" s="235" t="str">
        <f>IF(ROW()&lt;=B$3,INDEX(FP!C:C,B$2+ROW()-1),"")</f>
        <v>Diky Chiara</v>
      </c>
      <c r="I4" s="236">
        <f t="shared" si="0"/>
        <v>0</v>
      </c>
      <c r="J4" s="236">
        <f t="shared" si="1"/>
        <v>0</v>
      </c>
      <c r="K4" s="110" t="str">
        <f t="shared" si="2"/>
        <v>d - Diky Chiara</v>
      </c>
      <c r="L4" s="101">
        <v>99</v>
      </c>
      <c r="M4" s="102" t="s">
        <v>371</v>
      </c>
      <c r="N4" s="103" t="s">
        <v>415</v>
      </c>
    </row>
    <row r="5" spans="1:25" s="6" customFormat="1" ht="10.8" hidden="1" thickBot="1" x14ac:dyDescent="0.25">
      <c r="A5" s="235" t="str">
        <f>IF(ROW()&lt;=B$3,INDEX(FP!F:F,B$2+ROW()-1)&amp;" - "&amp;INDEX(FP!C:C,B$2+ROW()-1),"")</f>
        <v>d - Duša Matej</v>
      </c>
      <c r="B5" s="235"/>
      <c r="C5" s="240">
        <f>IF(ROW()&lt;=B$3,INDEX(FP!E:E,B$2+ROW()-1),"")</f>
        <v>0</v>
      </c>
      <c r="D5" s="234" t="str">
        <f>IF(ROW()&lt;=B$3,INDEX(FP!F:F,B$2+ROW()-1),"")</f>
        <v>d</v>
      </c>
      <c r="E5" s="234"/>
      <c r="F5" s="234" t="str">
        <f>IF(ROW()&lt;=B$3,INDEX(FP!G:G,B$2+ROW()-1),"")</f>
        <v>026 03</v>
      </c>
      <c r="G5" s="234"/>
      <c r="H5" s="235" t="str">
        <f>IF(ROW()&lt;=B$3,INDEX(FP!C:C,B$2+ROW()-1),"")</f>
        <v>Duša Matej</v>
      </c>
      <c r="I5" s="236">
        <f t="shared" si="0"/>
        <v>4077.3999999999996</v>
      </c>
      <c r="J5" s="236">
        <f t="shared" si="1"/>
        <v>0</v>
      </c>
      <c r="K5" s="110" t="str">
        <f t="shared" si="2"/>
        <v>d - Duša Matej</v>
      </c>
      <c r="L5" s="101">
        <v>99</v>
      </c>
      <c r="M5" s="104" t="str">
        <f>$A4</f>
        <v>d - Diky Chiara</v>
      </c>
      <c r="N5" s="105">
        <v>99</v>
      </c>
      <c r="O5" s="88"/>
      <c r="P5" s="88"/>
      <c r="Q5" s="88"/>
      <c r="R5" s="88"/>
      <c r="S5" s="88"/>
      <c r="T5" s="88"/>
      <c r="U5" s="88"/>
      <c r="V5" s="88"/>
      <c r="W5" s="88"/>
      <c r="X5" s="88"/>
      <c r="Y5" s="88"/>
    </row>
    <row r="6" spans="1:25" s="6" customFormat="1" ht="10.8" hidden="1" thickBot="1" x14ac:dyDescent="0.25">
      <c r="A6" s="235" t="str">
        <f>IF(ROW()&lt;=B$3,INDEX(FP!F:F,B$2+ROW()-1)&amp;" - "&amp;INDEX(FP!C:C,B$2+ROW()-1),"")</f>
        <v>d - Hrnčárová Alexandra</v>
      </c>
      <c r="B6" s="235"/>
      <c r="C6" s="240">
        <f>IF(ROW()&lt;=B$3,INDEX(FP!E:E,B$2+ROW()-1),"")</f>
        <v>0</v>
      </c>
      <c r="D6" s="234" t="str">
        <f>IF(ROW()&lt;=B$3,INDEX(FP!F:F,B$2+ROW()-1),"")</f>
        <v>d</v>
      </c>
      <c r="E6" s="234"/>
      <c r="F6" s="234" t="str">
        <f>IF(ROW()&lt;=B$3,INDEX(FP!G:G,B$2+ROW()-1),"")</f>
        <v>026 03</v>
      </c>
      <c r="G6" s="234"/>
      <c r="H6" s="235" t="str">
        <f>IF(ROW()&lt;=B$3,INDEX(FP!C:C,B$2+ROW()-1),"")</f>
        <v>Hrnčárová Alexandra</v>
      </c>
      <c r="I6" s="236">
        <f t="shared" si="0"/>
        <v>3859.5</v>
      </c>
      <c r="J6" s="236">
        <f t="shared" si="1"/>
        <v>0</v>
      </c>
      <c r="K6" s="110" t="str">
        <f t="shared" si="2"/>
        <v>d - Hrnčárová Alexandra</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d - Košťál Samuel</v>
      </c>
      <c r="B7" s="235"/>
      <c r="C7" s="240">
        <f>IF(ROW()&lt;=B$3,INDEX(FP!E:E,B$2+ROW()-1),"")</f>
        <v>0</v>
      </c>
      <c r="D7" s="234" t="str">
        <f>IF(ROW()&lt;=B$3,INDEX(FP!F:F,B$2+ROW()-1),"")</f>
        <v>d</v>
      </c>
      <c r="E7" s="234"/>
      <c r="F7" s="234" t="str">
        <f>IF(ROW()&lt;=B$3,INDEX(FP!G:G,B$2+ROW()-1),"")</f>
        <v>026 03</v>
      </c>
      <c r="G7" s="234"/>
      <c r="H7" s="235" t="str">
        <f>IF(ROW()&lt;=B$3,INDEX(FP!C:C,B$2+ROW()-1),"")</f>
        <v>Košťál Samuel</v>
      </c>
      <c r="I7" s="236">
        <f t="shared" si="0"/>
        <v>5058.619999999999</v>
      </c>
      <c r="J7" s="236">
        <f t="shared" si="1"/>
        <v>0</v>
      </c>
      <c r="K7" s="110" t="str">
        <f t="shared" si="2"/>
        <v>d - Košťál Samuel</v>
      </c>
      <c r="L7" s="101">
        <v>99</v>
      </c>
      <c r="M7" s="99" t="str">
        <f>$A6</f>
        <v>d - Hrnčárová Alexandra</v>
      </c>
      <c r="N7" s="100">
        <v>99</v>
      </c>
      <c r="S7" s="88"/>
      <c r="T7" s="88"/>
      <c r="U7" s="88"/>
      <c r="V7" s="88"/>
      <c r="W7" s="88"/>
      <c r="X7" s="88"/>
      <c r="Y7" s="88"/>
    </row>
    <row r="8" spans="1:25" s="6" customFormat="1" ht="10.8" hidden="1" thickBot="1" x14ac:dyDescent="0.25">
      <c r="A8" s="235" t="str">
        <f>IF(ROW()&lt;=B$3,INDEX(FP!F:F,B$2+ROW()-1)&amp;" - "&amp;INDEX(FP!C:C,B$2+ROW()-1),"")</f>
        <v>d - Krajčovičová Lea</v>
      </c>
      <c r="B8" s="235"/>
      <c r="C8" s="240">
        <f>IF(ROW()&lt;=B$3,INDEX(FP!E:E,B$2+ROW()-1),"")</f>
        <v>0</v>
      </c>
      <c r="D8" s="234" t="str">
        <f>IF(ROW()&lt;=B$3,INDEX(FP!F:F,B$2+ROW()-1),"")</f>
        <v>d</v>
      </c>
      <c r="E8" s="234"/>
      <c r="F8" s="234" t="str">
        <f>IF(ROW()&lt;=B$3,INDEX(FP!G:G,B$2+ROW()-1),"")</f>
        <v>026 03</v>
      </c>
      <c r="G8" s="234"/>
      <c r="H8" s="235" t="str">
        <f>IF(ROW()&lt;=B$3,INDEX(FP!C:C,B$2+ROW()-1),"")</f>
        <v>Krajčovičová Lea</v>
      </c>
      <c r="I8" s="236">
        <f t="shared" si="0"/>
        <v>3280.6</v>
      </c>
      <c r="J8" s="236">
        <f t="shared" si="1"/>
        <v>0</v>
      </c>
      <c r="K8" s="110" t="str">
        <f t="shared" si="2"/>
        <v>d - Krajčovičová Lea</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d - Nagy Richard</v>
      </c>
      <c r="B9" s="235"/>
      <c r="C9" s="240">
        <f>IF(ROW()&lt;=B$3,INDEX(FP!E:E,B$2+ROW()-1),"")</f>
        <v>0</v>
      </c>
      <c r="D9" s="234" t="str">
        <f>IF(ROW()&lt;=B$3,INDEX(FP!F:F,B$2+ROW()-1),"")</f>
        <v>d</v>
      </c>
      <c r="E9" s="234"/>
      <c r="F9" s="234" t="str">
        <f>IF(ROW()&lt;=B$3,INDEX(FP!G:G,B$2+ROW()-1),"")</f>
        <v>026 03</v>
      </c>
      <c r="G9" s="234"/>
      <c r="H9" s="235" t="str">
        <f>IF(ROW()&lt;=B$3,INDEX(FP!C:C,B$2+ROW()-1),"")</f>
        <v>Nagy Richard</v>
      </c>
      <c r="I9" s="236">
        <f t="shared" si="0"/>
        <v>8485.7599999999984</v>
      </c>
      <c r="J9" s="236">
        <f t="shared" si="1"/>
        <v>0</v>
      </c>
      <c r="K9" s="110" t="str">
        <f t="shared" si="2"/>
        <v>d - Nagy Richard</v>
      </c>
      <c r="L9" s="101">
        <v>99</v>
      </c>
      <c r="M9" s="108" t="str">
        <f>$A8</f>
        <v>d - Krajčovičová Lea</v>
      </c>
      <c r="N9" s="109">
        <v>99</v>
      </c>
      <c r="O9" s="88"/>
      <c r="P9" s="88"/>
      <c r="Q9" s="88"/>
      <c r="R9" s="88"/>
      <c r="W9" s="88"/>
      <c r="X9" s="88"/>
      <c r="Y9" s="88"/>
    </row>
    <row r="10" spans="1:25" s="6" customFormat="1" ht="10.8" hidden="1" thickBot="1" x14ac:dyDescent="0.25">
      <c r="A10" s="235" t="str">
        <f>IF(ROW()&lt;=B$3,INDEX(FP!F:F,B$2+ROW()-1)&amp;" - "&amp;INDEX(FP!C:C,B$2+ROW()-1),"")</f>
        <v>d - Podmaníková Andrea</v>
      </c>
      <c r="B10" s="235"/>
      <c r="C10" s="240">
        <f>IF(ROW()&lt;=B$3,INDEX(FP!E:E,B$2+ROW()-1),"")</f>
        <v>0</v>
      </c>
      <c r="D10" s="234" t="str">
        <f>IF(ROW()&lt;=B$3,INDEX(FP!F:F,B$2+ROW()-1),"")</f>
        <v>d</v>
      </c>
      <c r="E10" s="234"/>
      <c r="F10" s="234" t="str">
        <f>IF(ROW()&lt;=B$3,INDEX(FP!G:G,B$2+ROW()-1),"")</f>
        <v>026 03</v>
      </c>
      <c r="G10" s="234"/>
      <c r="H10" s="235" t="str">
        <f>IF(ROW()&lt;=B$3,INDEX(FP!C:C,B$2+ROW()-1),"")</f>
        <v>Podmaníková Andrea</v>
      </c>
      <c r="I10" s="236">
        <f t="shared" si="0"/>
        <v>0</v>
      </c>
      <c r="J10" s="236">
        <f t="shared" si="1"/>
        <v>0</v>
      </c>
      <c r="K10" s="110" t="str">
        <f t="shared" si="2"/>
        <v>d - Podmaníková Andrea</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d - Potocká Tamara</v>
      </c>
      <c r="B11" s="235"/>
      <c r="C11" s="240">
        <f>IF(ROW()&lt;=B$3,INDEX(FP!E:E,B$2+ROW()-1),"")</f>
        <v>0</v>
      </c>
      <c r="D11" s="234" t="str">
        <f>IF(ROW()&lt;=B$3,INDEX(FP!F:F,B$2+ROW()-1),"")</f>
        <v>d</v>
      </c>
      <c r="E11" s="234"/>
      <c r="F11" s="234" t="str">
        <f>IF(ROW()&lt;=B$3,INDEX(FP!G:G,B$2+ROW()-1),"")</f>
        <v>026 03</v>
      </c>
      <c r="G11" s="234"/>
      <c r="H11" s="235" t="str">
        <f>IF(ROW()&lt;=B$3,INDEX(FP!C:C,B$2+ROW()-1),"")</f>
        <v>Potocká Tamara</v>
      </c>
      <c r="I11" s="236">
        <f t="shared" si="0"/>
        <v>10473.219999999998</v>
      </c>
      <c r="J11" s="236">
        <f t="shared" si="1"/>
        <v>0</v>
      </c>
      <c r="K11" s="110" t="str">
        <f t="shared" si="2"/>
        <v>d - Potocká Tamara</v>
      </c>
      <c r="L11" s="101">
        <v>99</v>
      </c>
      <c r="M11" s="99" t="str">
        <f>$A10</f>
        <v>d - Podmaníková Andrea</v>
      </c>
      <c r="N11" s="100">
        <v>99</v>
      </c>
      <c r="O11" s="88"/>
      <c r="P11" s="88"/>
      <c r="Q11" s="88"/>
      <c r="R11" s="88"/>
      <c r="S11" s="88"/>
      <c r="T11" s="88"/>
      <c r="Y11" s="88"/>
    </row>
    <row r="12" spans="1:25" s="6" customFormat="1" ht="10.8" hidden="1" thickBot="1" x14ac:dyDescent="0.25">
      <c r="A12" s="235" t="str">
        <f>IF(ROW()&lt;=B$3,INDEX(FP!F:F,B$2+ROW()-1)&amp;" - "&amp;INDEX(FP!C:C,B$2+ROW()-1),"")</f>
        <v>d - Slušná Lilian</v>
      </c>
      <c r="B12" s="235"/>
      <c r="C12" s="240">
        <f>IF(ROW()&lt;=B$3,INDEX(FP!E:E,B$2+ROW()-1),"")</f>
        <v>0</v>
      </c>
      <c r="D12" s="234" t="str">
        <f>IF(ROW()&lt;=B$3,INDEX(FP!F:F,B$2+ROW()-1),"")</f>
        <v>d</v>
      </c>
      <c r="E12" s="234"/>
      <c r="F12" s="234" t="str">
        <f>IF(ROW()&lt;=B$3,INDEX(FP!G:G,B$2+ROW()-1),"")</f>
        <v>026 03</v>
      </c>
      <c r="G12" s="234"/>
      <c r="H12" s="235" t="str">
        <f>IF(ROW()&lt;=B$3,INDEX(FP!C:C,B$2+ROW()-1),"")</f>
        <v>Slušná Lilian</v>
      </c>
      <c r="I12" s="236">
        <f t="shared" si="0"/>
        <v>4381.8500000000004</v>
      </c>
      <c r="J12" s="236">
        <f t="shared" si="1"/>
        <v>0</v>
      </c>
      <c r="K12" s="110" t="str">
        <f t="shared" si="2"/>
        <v>d - Slušná Lilian</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d - Strapeková Žofia</v>
      </c>
      <c r="B13" s="235"/>
      <c r="C13" s="240">
        <f>IF(ROW()&lt;=B$3,INDEX(FP!E:E,B$2+ROW()-1),"")</f>
        <v>0</v>
      </c>
      <c r="D13" s="234" t="str">
        <f>IF(ROW()&lt;=B$3,INDEX(FP!F:F,B$2+ROW()-1),"")</f>
        <v>d</v>
      </c>
      <c r="E13" s="234"/>
      <c r="F13" s="234" t="str">
        <f>IF(ROW()&lt;=B$3,INDEX(FP!G:G,B$2+ROW()-1),"")</f>
        <v>026 03</v>
      </c>
      <c r="G13" s="234"/>
      <c r="H13" s="235" t="str">
        <f>IF(ROW()&lt;=B$3,INDEX(FP!C:C,B$2+ROW()-1),"")</f>
        <v>Strapeková Žofia</v>
      </c>
      <c r="I13" s="236">
        <f t="shared" si="0"/>
        <v>1780.8</v>
      </c>
      <c r="J13" s="236">
        <f t="shared" si="1"/>
        <v>0</v>
      </c>
      <c r="K13" s="110" t="str">
        <f t="shared" si="2"/>
        <v>d - Strapeková Žofia</v>
      </c>
      <c r="L13" s="101">
        <v>99</v>
      </c>
      <c r="M13" s="104" t="str">
        <f>$A12</f>
        <v>d - Slušná Lilian</v>
      </c>
      <c r="N13" s="105">
        <v>99</v>
      </c>
      <c r="O13" s="88"/>
      <c r="P13" s="88"/>
      <c r="U13" s="88"/>
      <c r="V13" s="88"/>
      <c r="W13" s="88"/>
      <c r="X13" s="88"/>
      <c r="Y13" s="88"/>
    </row>
    <row r="14" spans="1:25" s="6" customFormat="1" ht="10.8" hidden="1" thickBot="1" x14ac:dyDescent="0.25">
      <c r="A14" s="235" t="str">
        <f>IF(ROW()&lt;=B$3,INDEX(FP!F:F,B$2+ROW()-1)&amp;" - "&amp;INDEX(FP!C:C,B$2+ROW()-1),"")</f>
        <v>d - štafeta - plávanie</v>
      </c>
      <c r="B14" s="235"/>
      <c r="C14" s="240">
        <f>IF(ROW()&lt;=B$3,INDEX(FP!E:E,B$2+ROW()-1),"")</f>
        <v>0</v>
      </c>
      <c r="D14" s="234" t="str">
        <f>IF(ROW()&lt;=B$3,INDEX(FP!F:F,B$2+ROW()-1),"")</f>
        <v>d</v>
      </c>
      <c r="E14" s="234"/>
      <c r="F14" s="234" t="str">
        <f>IF(ROW()&lt;=B$3,INDEX(FP!G:G,B$2+ROW()-1),"")</f>
        <v>026 03</v>
      </c>
      <c r="G14" s="234"/>
      <c r="H14" s="235" t="str">
        <f>IF(ROW()&lt;=B$3,INDEX(FP!C:C,B$2+ROW()-1),"")</f>
        <v>štafeta - plávanie</v>
      </c>
      <c r="I14" s="236">
        <f t="shared" si="0"/>
        <v>700</v>
      </c>
      <c r="J14" s="236">
        <f t="shared" si="1"/>
        <v>0</v>
      </c>
      <c r="K14" s="110" t="str">
        <f t="shared" si="2"/>
        <v>d - štafeta - plávanie</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d - štafeta - plávanie</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IF(ROW()&lt;=B$3,SUMIF(A$107:A$11510,A33,I$107:I$11510),"")</f>
        <v/>
      </c>
      <c r="J33" s="236" t="str">
        <f t="shared" ref="J33:J64" si="4">IF(ROW()&lt;=B$3,SUMIFS(I$103:I$51510,A$103:A$51510,K33,J$103:J$51510,L33),"")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IF(ROW()&lt;=B$3,SUMIF(A$107:A$11510,A65,I$107:I$11510),"")</f>
        <v/>
      </c>
      <c r="J65" s="236" t="str">
        <f t="shared" ref="J65:J94" si="6">IF(ROW()&lt;=B$3,SUMIFS(I$103:I$51510,A$103:A$51510,K65,J$103:J$51510,L65),"")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71" t="s">
        <v>365</v>
      </c>
      <c r="B100" s="371"/>
      <c r="C100" s="371"/>
      <c r="D100" s="371"/>
      <c r="E100" s="371"/>
      <c r="F100" s="371"/>
      <c r="G100" s="371"/>
      <c r="H100" s="371"/>
      <c r="I100" s="373" t="s">
        <v>440</v>
      </c>
      <c r="J100" s="373"/>
      <c r="K100" s="89"/>
    </row>
    <row r="101" spans="1:25" ht="15.6" x14ac:dyDescent="0.3">
      <c r="A101" s="371"/>
      <c r="B101" s="371"/>
      <c r="C101" s="371"/>
      <c r="D101" s="371"/>
      <c r="E101" s="371"/>
      <c r="F101" s="371"/>
      <c r="G101" s="371"/>
      <c r="H101" s="371"/>
      <c r="I101" s="372">
        <v>45740</v>
      </c>
      <c r="J101" s="372"/>
    </row>
    <row r="102" spans="1:25" ht="13.8" x14ac:dyDescent="0.25">
      <c r="A102" s="249" t="s">
        <v>441</v>
      </c>
      <c r="B102" s="250">
        <v>30</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74" t="s">
        <v>450</v>
      </c>
      <c r="B105" s="375"/>
      <c r="C105" s="375"/>
      <c r="D105" s="375"/>
      <c r="E105" s="375"/>
      <c r="F105" s="375"/>
      <c r="G105" s="375"/>
      <c r="H105" s="375"/>
      <c r="I105" s="375"/>
      <c r="J105" s="37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1753</v>
      </c>
      <c r="B107" s="14" t="s">
        <v>1754</v>
      </c>
      <c r="C107" s="14" t="s">
        <v>1755</v>
      </c>
      <c r="D107" s="16">
        <v>45686</v>
      </c>
      <c r="E107" s="16"/>
      <c r="F107" s="14" t="s">
        <v>1756</v>
      </c>
      <c r="G107" s="14"/>
      <c r="H107" s="14" t="s">
        <v>1757</v>
      </c>
      <c r="I107" s="15">
        <v>196.1</v>
      </c>
      <c r="J107" s="77">
        <v>5</v>
      </c>
      <c r="K107" s="92"/>
    </row>
    <row r="108" spans="1:25" ht="20.399999999999999" x14ac:dyDescent="0.25">
      <c r="A108" s="14" t="s">
        <v>1753</v>
      </c>
      <c r="B108" s="14" t="s">
        <v>1758</v>
      </c>
      <c r="C108" s="14" t="s">
        <v>1754</v>
      </c>
      <c r="D108" s="16">
        <v>45686</v>
      </c>
      <c r="E108" s="16"/>
      <c r="F108" s="14" t="s">
        <v>1759</v>
      </c>
      <c r="G108" s="14"/>
      <c r="H108" s="14" t="s">
        <v>1760</v>
      </c>
      <c r="I108" s="15">
        <v>10</v>
      </c>
      <c r="J108" s="77">
        <v>5</v>
      </c>
      <c r="K108" s="92"/>
    </row>
    <row r="109" spans="1:25" ht="20.399999999999999" x14ac:dyDescent="0.25">
      <c r="A109" s="14" t="s">
        <v>1753</v>
      </c>
      <c r="B109" s="14" t="s">
        <v>1758</v>
      </c>
      <c r="C109" s="14" t="s">
        <v>1754</v>
      </c>
      <c r="D109" s="16">
        <v>45686</v>
      </c>
      <c r="E109" s="16"/>
      <c r="F109" s="14" t="s">
        <v>1759</v>
      </c>
      <c r="G109" s="14"/>
      <c r="H109" s="14" t="s">
        <v>1760</v>
      </c>
      <c r="I109" s="15">
        <v>12.75</v>
      </c>
      <c r="J109" s="77">
        <v>5</v>
      </c>
      <c r="K109" s="92"/>
    </row>
    <row r="110" spans="1:25" ht="20.399999999999999" x14ac:dyDescent="0.25">
      <c r="A110" s="14" t="s">
        <v>1753</v>
      </c>
      <c r="B110" s="14" t="s">
        <v>1761</v>
      </c>
      <c r="C110" s="14" t="s">
        <v>1762</v>
      </c>
      <c r="D110" s="16">
        <v>45686</v>
      </c>
      <c r="E110" s="16"/>
      <c r="F110" s="14" t="s">
        <v>1763</v>
      </c>
      <c r="G110" s="14"/>
      <c r="H110" s="14" t="s">
        <v>1764</v>
      </c>
      <c r="I110" s="15">
        <v>117.5</v>
      </c>
      <c r="J110" s="77">
        <v>4</v>
      </c>
      <c r="K110" s="92"/>
    </row>
    <row r="111" spans="1:25" ht="30.6" x14ac:dyDescent="0.25">
      <c r="A111" s="14" t="s">
        <v>1753</v>
      </c>
      <c r="B111" s="14" t="s">
        <v>1765</v>
      </c>
      <c r="C111" s="14" t="s">
        <v>1766</v>
      </c>
      <c r="D111" s="16">
        <v>45686</v>
      </c>
      <c r="E111" s="16"/>
      <c r="F111" s="14" t="s">
        <v>1767</v>
      </c>
      <c r="G111" s="14"/>
      <c r="H111" s="14" t="s">
        <v>1768</v>
      </c>
      <c r="I111" s="15">
        <v>180</v>
      </c>
      <c r="J111" s="77">
        <v>4</v>
      </c>
      <c r="K111" s="92"/>
    </row>
    <row r="112" spans="1:25" ht="106.2" customHeight="1" x14ac:dyDescent="0.25">
      <c r="A112" s="14" t="s">
        <v>1753</v>
      </c>
      <c r="B112" s="14"/>
      <c r="C112" s="14"/>
      <c r="D112" s="16"/>
      <c r="E112" s="16"/>
      <c r="F112" s="14" t="s">
        <v>3356</v>
      </c>
      <c r="G112" s="14"/>
      <c r="H112" s="14"/>
      <c r="I112" s="15"/>
      <c r="J112" s="77"/>
      <c r="K112" s="92"/>
    </row>
    <row r="113" spans="1:11" ht="40.799999999999997" x14ac:dyDescent="0.25">
      <c r="A113" s="14" t="s">
        <v>1753</v>
      </c>
      <c r="B113" s="14" t="s">
        <v>1769</v>
      </c>
      <c r="C113" s="14" t="s">
        <v>1770</v>
      </c>
      <c r="D113" s="16">
        <v>45686</v>
      </c>
      <c r="E113" s="16"/>
      <c r="F113" s="14" t="s">
        <v>1771</v>
      </c>
      <c r="G113" s="14"/>
      <c r="H113" s="14" t="s">
        <v>1772</v>
      </c>
      <c r="I113" s="15">
        <v>4350</v>
      </c>
      <c r="J113" s="77">
        <v>3</v>
      </c>
      <c r="K113" s="92"/>
    </row>
    <row r="114" spans="1:11" ht="30.6" x14ac:dyDescent="0.25">
      <c r="A114" s="14" t="s">
        <v>1753</v>
      </c>
      <c r="B114" s="14" t="s">
        <v>1773</v>
      </c>
      <c r="C114" s="14" t="s">
        <v>1774</v>
      </c>
      <c r="D114" s="16">
        <v>45686</v>
      </c>
      <c r="E114" s="16"/>
      <c r="F114" s="14" t="s">
        <v>1775</v>
      </c>
      <c r="G114" s="14"/>
      <c r="H114" s="14" t="s">
        <v>1776</v>
      </c>
      <c r="I114" s="15">
        <v>1870</v>
      </c>
      <c r="J114" s="77">
        <v>3</v>
      </c>
      <c r="K114" s="92"/>
    </row>
    <row r="115" spans="1:11" ht="30.6" x14ac:dyDescent="0.25">
      <c r="A115" s="14" t="s">
        <v>1753</v>
      </c>
      <c r="B115" s="14" t="s">
        <v>1780</v>
      </c>
      <c r="C115" s="14" t="s">
        <v>1781</v>
      </c>
      <c r="D115" s="16">
        <v>45730</v>
      </c>
      <c r="E115" s="16"/>
      <c r="F115" s="14" t="s">
        <v>1782</v>
      </c>
      <c r="G115" s="14"/>
      <c r="H115" s="14" t="s">
        <v>1776</v>
      </c>
      <c r="I115" s="15">
        <v>1661</v>
      </c>
      <c r="J115" s="77">
        <v>3</v>
      </c>
      <c r="K115" s="92"/>
    </row>
    <row r="116" spans="1:11" ht="43.2" customHeight="1" x14ac:dyDescent="0.25">
      <c r="A116" s="14" t="s">
        <v>1753</v>
      </c>
      <c r="B116" s="14" t="s">
        <v>2142</v>
      </c>
      <c r="C116" s="14" t="s">
        <v>2143</v>
      </c>
      <c r="D116" s="16">
        <v>45763</v>
      </c>
      <c r="E116" s="16"/>
      <c r="F116" s="14" t="s">
        <v>2144</v>
      </c>
      <c r="G116" s="14" t="s">
        <v>1967</v>
      </c>
      <c r="H116" s="14" t="s">
        <v>1776</v>
      </c>
      <c r="I116" s="15">
        <v>0</v>
      </c>
      <c r="J116" s="77">
        <v>3</v>
      </c>
      <c r="K116" s="92"/>
    </row>
    <row r="117" spans="1:11" ht="30.6" x14ac:dyDescent="0.25">
      <c r="A117" s="14" t="s">
        <v>1753</v>
      </c>
      <c r="B117" s="14" t="s">
        <v>1777</v>
      </c>
      <c r="C117" s="14" t="s">
        <v>1770</v>
      </c>
      <c r="D117" s="16">
        <v>45730</v>
      </c>
      <c r="E117" s="16"/>
      <c r="F117" s="14" t="s">
        <v>1778</v>
      </c>
      <c r="G117" s="14"/>
      <c r="H117" s="14" t="s">
        <v>1779</v>
      </c>
      <c r="I117" s="15">
        <v>4350</v>
      </c>
      <c r="J117" s="77">
        <v>3</v>
      </c>
      <c r="K117" s="92"/>
    </row>
    <row r="118" spans="1:11" ht="25.2" customHeight="1" x14ac:dyDescent="0.25">
      <c r="A118" s="14" t="s">
        <v>1753</v>
      </c>
      <c r="B118" s="14" t="s">
        <v>2379</v>
      </c>
      <c r="C118" s="14" t="s">
        <v>2380</v>
      </c>
      <c r="D118" s="16">
        <v>45757</v>
      </c>
      <c r="E118" s="16"/>
      <c r="F118" s="14" t="s">
        <v>2381</v>
      </c>
      <c r="G118" s="14"/>
      <c r="H118" s="14" t="s">
        <v>1779</v>
      </c>
      <c r="I118" s="15">
        <v>654</v>
      </c>
      <c r="J118" s="77">
        <v>3</v>
      </c>
      <c r="K118" s="92"/>
    </row>
    <row r="119" spans="1:11" ht="25.2" customHeight="1" x14ac:dyDescent="0.25">
      <c r="A119" s="14" t="s">
        <v>1753</v>
      </c>
      <c r="B119" s="14" t="s">
        <v>2512</v>
      </c>
      <c r="C119" s="14" t="s">
        <v>2513</v>
      </c>
      <c r="D119" s="16">
        <v>45764</v>
      </c>
      <c r="E119" s="16"/>
      <c r="F119" s="14" t="s">
        <v>2514</v>
      </c>
      <c r="G119" s="14" t="s">
        <v>2406</v>
      </c>
      <c r="H119" s="14" t="s">
        <v>2407</v>
      </c>
      <c r="I119" s="15">
        <v>360</v>
      </c>
      <c r="J119" s="77">
        <v>3</v>
      </c>
      <c r="K119" s="92"/>
    </row>
    <row r="120" spans="1:11" ht="48" customHeight="1" x14ac:dyDescent="0.25">
      <c r="A120" s="14" t="s">
        <v>1753</v>
      </c>
      <c r="B120" s="14" t="s">
        <v>2138</v>
      </c>
      <c r="C120" s="14"/>
      <c r="D120" s="16">
        <v>45757</v>
      </c>
      <c r="E120" s="16"/>
      <c r="F120" s="14" t="s">
        <v>3363</v>
      </c>
      <c r="G120" s="14"/>
      <c r="H120" s="14" t="s">
        <v>3364</v>
      </c>
      <c r="I120" s="15">
        <v>800</v>
      </c>
      <c r="J120" s="77">
        <v>3</v>
      </c>
      <c r="K120" s="92"/>
    </row>
    <row r="121" spans="1:11" ht="59.4" customHeight="1" x14ac:dyDescent="0.25">
      <c r="A121" s="14" t="s">
        <v>1753</v>
      </c>
      <c r="B121" s="14" t="s">
        <v>3357</v>
      </c>
      <c r="C121" s="14" t="s">
        <v>3358</v>
      </c>
      <c r="D121" s="16">
        <v>45805</v>
      </c>
      <c r="E121" s="16"/>
      <c r="F121" s="14" t="s">
        <v>3365</v>
      </c>
      <c r="G121" s="14"/>
      <c r="H121" s="14" t="s">
        <v>3361</v>
      </c>
      <c r="I121" s="15">
        <v>0</v>
      </c>
      <c r="J121" s="77">
        <v>3</v>
      </c>
      <c r="K121" s="92"/>
    </row>
    <row r="122" spans="1:11" ht="56.4" customHeight="1" x14ac:dyDescent="0.25">
      <c r="A122" s="14" t="s">
        <v>1753</v>
      </c>
      <c r="B122" s="14" t="s">
        <v>3359</v>
      </c>
      <c r="C122" s="14" t="s">
        <v>3360</v>
      </c>
      <c r="D122" s="16">
        <v>45805</v>
      </c>
      <c r="E122" s="16"/>
      <c r="F122" s="14" t="s">
        <v>3366</v>
      </c>
      <c r="G122" s="14"/>
      <c r="H122" s="14" t="s">
        <v>3362</v>
      </c>
      <c r="I122" s="15">
        <v>0</v>
      </c>
      <c r="J122" s="77">
        <v>3</v>
      </c>
      <c r="K122" s="92"/>
    </row>
    <row r="123" spans="1:11" ht="48.6" customHeight="1" x14ac:dyDescent="0.25">
      <c r="A123" s="14" t="s">
        <v>1753</v>
      </c>
      <c r="B123" s="14" t="s">
        <v>3193</v>
      </c>
      <c r="C123" s="14"/>
      <c r="D123" s="16">
        <v>45790</v>
      </c>
      <c r="E123" s="16"/>
      <c r="F123" s="14" t="s">
        <v>3431</v>
      </c>
      <c r="G123" s="14"/>
      <c r="H123" s="14" t="s">
        <v>3364</v>
      </c>
      <c r="I123" s="15">
        <v>-461.69</v>
      </c>
      <c r="J123" s="77">
        <v>3</v>
      </c>
      <c r="K123" s="92"/>
    </row>
    <row r="124" spans="1:11" ht="39" customHeight="1" x14ac:dyDescent="0.25">
      <c r="A124" s="14" t="s">
        <v>1753</v>
      </c>
      <c r="B124" s="14" t="s">
        <v>3594</v>
      </c>
      <c r="C124" s="14" t="s">
        <v>3595</v>
      </c>
      <c r="D124" s="16">
        <v>45784</v>
      </c>
      <c r="E124" s="16"/>
      <c r="F124" s="14" t="s">
        <v>3596</v>
      </c>
      <c r="G124" s="14" t="s">
        <v>2084</v>
      </c>
      <c r="H124" s="14" t="s">
        <v>2085</v>
      </c>
      <c r="I124" s="15">
        <v>520</v>
      </c>
      <c r="J124" s="77">
        <v>3</v>
      </c>
      <c r="K124" s="92"/>
    </row>
    <row r="125" spans="1:11" ht="39" customHeight="1" x14ac:dyDescent="0.25">
      <c r="A125" s="14" t="s">
        <v>1753</v>
      </c>
      <c r="B125" s="14" t="s">
        <v>3761</v>
      </c>
      <c r="C125" s="14" t="s">
        <v>186</v>
      </c>
      <c r="D125" s="16">
        <v>45783</v>
      </c>
      <c r="E125" s="16"/>
      <c r="F125" s="14" t="s">
        <v>3762</v>
      </c>
      <c r="G125" s="14" t="s">
        <v>2290</v>
      </c>
      <c r="H125" s="14" t="s">
        <v>2291</v>
      </c>
      <c r="I125" s="15">
        <v>83</v>
      </c>
      <c r="J125" s="77">
        <v>3</v>
      </c>
      <c r="K125" s="92"/>
    </row>
    <row r="126" spans="1:11" ht="99.6" customHeight="1" x14ac:dyDescent="0.25">
      <c r="A126" s="14" t="s">
        <v>1753</v>
      </c>
      <c r="B126" s="14"/>
      <c r="C126" s="14"/>
      <c r="D126" s="16"/>
      <c r="E126" s="16"/>
      <c r="F126" s="14" t="s">
        <v>1783</v>
      </c>
      <c r="G126" s="14"/>
      <c r="H126" s="14"/>
      <c r="I126" s="15"/>
      <c r="J126" s="77"/>
      <c r="K126" s="92"/>
    </row>
    <row r="127" spans="1:11" ht="37.200000000000003" customHeight="1" x14ac:dyDescent="0.25">
      <c r="A127" s="14" t="s">
        <v>1753</v>
      </c>
      <c r="B127" s="14" t="s">
        <v>1784</v>
      </c>
      <c r="C127" s="14" t="s">
        <v>1785</v>
      </c>
      <c r="D127" s="16">
        <v>45686</v>
      </c>
      <c r="E127" s="16"/>
      <c r="F127" s="14" t="s">
        <v>1786</v>
      </c>
      <c r="G127" s="14"/>
      <c r="H127" s="14" t="s">
        <v>1787</v>
      </c>
      <c r="I127" s="15">
        <v>4665</v>
      </c>
      <c r="J127" s="77">
        <v>2</v>
      </c>
      <c r="K127" s="92"/>
    </row>
    <row r="128" spans="1:11" ht="39.6" customHeight="1" x14ac:dyDescent="0.25">
      <c r="A128" s="14" t="s">
        <v>1753</v>
      </c>
      <c r="B128" s="14" t="s">
        <v>1788</v>
      </c>
      <c r="C128" s="14" t="s">
        <v>1789</v>
      </c>
      <c r="D128" s="16">
        <v>45740</v>
      </c>
      <c r="E128" s="16"/>
      <c r="F128" s="14" t="s">
        <v>1790</v>
      </c>
      <c r="G128" s="14"/>
      <c r="H128" s="14" t="s">
        <v>1787</v>
      </c>
      <c r="I128" s="15">
        <v>1140</v>
      </c>
      <c r="J128" s="77">
        <v>2</v>
      </c>
      <c r="K128" s="92"/>
    </row>
    <row r="129" spans="1:11" ht="50.4" customHeight="1" x14ac:dyDescent="0.25">
      <c r="A129" s="14" t="s">
        <v>1753</v>
      </c>
      <c r="B129" s="14" t="s">
        <v>2138</v>
      </c>
      <c r="C129" s="14"/>
      <c r="D129" s="16">
        <v>45757</v>
      </c>
      <c r="E129" s="16"/>
      <c r="F129" s="14" t="s">
        <v>2148</v>
      </c>
      <c r="G129" s="14"/>
      <c r="H129" s="14" t="s">
        <v>2532</v>
      </c>
      <c r="I129" s="15">
        <v>800</v>
      </c>
      <c r="J129" s="77">
        <v>2</v>
      </c>
      <c r="K129" s="92"/>
    </row>
    <row r="130" spans="1:11" ht="49.8" customHeight="1" x14ac:dyDescent="0.25">
      <c r="A130" s="14" t="s">
        <v>1753</v>
      </c>
      <c r="B130" s="14" t="s">
        <v>2145</v>
      </c>
      <c r="C130" s="14" t="s">
        <v>2146</v>
      </c>
      <c r="D130" s="16">
        <v>45770</v>
      </c>
      <c r="E130" s="16"/>
      <c r="F130" s="14" t="s">
        <v>2149</v>
      </c>
      <c r="G130" s="14"/>
      <c r="H130" s="14" t="s">
        <v>2147</v>
      </c>
      <c r="I130" s="15">
        <v>0</v>
      </c>
      <c r="J130" s="77">
        <v>2</v>
      </c>
      <c r="K130" s="92"/>
    </row>
    <row r="131" spans="1:11" ht="49.8" customHeight="1" x14ac:dyDescent="0.25">
      <c r="A131" s="14" t="s">
        <v>1753</v>
      </c>
      <c r="B131" s="14" t="s">
        <v>2151</v>
      </c>
      <c r="C131" s="14" t="s">
        <v>2152</v>
      </c>
      <c r="D131" s="16">
        <v>45770</v>
      </c>
      <c r="E131" s="16"/>
      <c r="F131" s="14" t="s">
        <v>2157</v>
      </c>
      <c r="G131" s="14"/>
      <c r="H131" s="14" t="s">
        <v>2155</v>
      </c>
      <c r="I131" s="15">
        <v>0</v>
      </c>
      <c r="J131" s="77">
        <v>2</v>
      </c>
      <c r="K131" s="92"/>
    </row>
    <row r="132" spans="1:11" ht="49.8" customHeight="1" x14ac:dyDescent="0.25">
      <c r="A132" s="14" t="s">
        <v>1753</v>
      </c>
      <c r="B132" s="14" t="s">
        <v>2153</v>
      </c>
      <c r="C132" s="14" t="s">
        <v>2154</v>
      </c>
      <c r="D132" s="16">
        <v>45770</v>
      </c>
      <c r="E132" s="16"/>
      <c r="F132" s="14" t="s">
        <v>2158</v>
      </c>
      <c r="G132" s="14"/>
      <c r="H132" s="14" t="s">
        <v>2156</v>
      </c>
      <c r="I132" s="15">
        <v>0</v>
      </c>
      <c r="J132" s="77">
        <v>2</v>
      </c>
      <c r="K132" s="92"/>
    </row>
    <row r="133" spans="1:11" ht="49.8" customHeight="1" x14ac:dyDescent="0.25">
      <c r="A133" s="14" t="s">
        <v>1753</v>
      </c>
      <c r="B133" s="14" t="s">
        <v>2138</v>
      </c>
      <c r="C133" s="14"/>
      <c r="D133" s="16">
        <v>45769</v>
      </c>
      <c r="E133" s="16"/>
      <c r="F133" s="14" t="s">
        <v>2150</v>
      </c>
      <c r="G133" s="14"/>
      <c r="H133" s="14" t="s">
        <v>2532</v>
      </c>
      <c r="I133" s="15">
        <v>-203.67</v>
      </c>
      <c r="J133" s="77">
        <v>2</v>
      </c>
      <c r="K133" s="92"/>
    </row>
    <row r="134" spans="1:11" ht="31.8" customHeight="1" x14ac:dyDescent="0.25">
      <c r="A134" s="14" t="s">
        <v>1753</v>
      </c>
      <c r="B134" s="14" t="s">
        <v>2515</v>
      </c>
      <c r="C134" s="14" t="s">
        <v>2516</v>
      </c>
      <c r="D134" s="16">
        <v>45764</v>
      </c>
      <c r="E134" s="16"/>
      <c r="F134" s="14" t="s">
        <v>2517</v>
      </c>
      <c r="G134" s="14" t="s">
        <v>2333</v>
      </c>
      <c r="H134" s="14" t="s">
        <v>2334</v>
      </c>
      <c r="I134" s="15">
        <v>240</v>
      </c>
      <c r="J134" s="77">
        <v>2</v>
      </c>
      <c r="K134" s="92"/>
    </row>
    <row r="135" spans="1:11" ht="31.8" customHeight="1" x14ac:dyDescent="0.25">
      <c r="A135" s="14" t="s">
        <v>1753</v>
      </c>
      <c r="B135" s="14" t="s">
        <v>2529</v>
      </c>
      <c r="C135" s="14" t="s">
        <v>2530</v>
      </c>
      <c r="D135" s="16">
        <v>45770</v>
      </c>
      <c r="E135" s="16"/>
      <c r="F135" s="14" t="s">
        <v>2517</v>
      </c>
      <c r="G135" s="14" t="s">
        <v>2531</v>
      </c>
      <c r="H135" s="14" t="s">
        <v>2532</v>
      </c>
      <c r="I135" s="15">
        <v>288</v>
      </c>
      <c r="J135" s="77">
        <v>2</v>
      </c>
      <c r="K135" s="92"/>
    </row>
    <row r="136" spans="1:11" ht="36.6" customHeight="1" x14ac:dyDescent="0.25">
      <c r="A136" s="14" t="s">
        <v>1753</v>
      </c>
      <c r="B136" s="14" t="s">
        <v>2599</v>
      </c>
      <c r="C136" s="14" t="s">
        <v>2600</v>
      </c>
      <c r="D136" s="16">
        <v>45777</v>
      </c>
      <c r="E136" s="16"/>
      <c r="F136" s="14" t="s">
        <v>2601</v>
      </c>
      <c r="G136" s="14" t="s">
        <v>2376</v>
      </c>
      <c r="H136" s="14" t="s">
        <v>2377</v>
      </c>
      <c r="I136" s="15">
        <v>1521.5</v>
      </c>
      <c r="J136" s="77">
        <v>2</v>
      </c>
      <c r="K136" s="92"/>
    </row>
    <row r="137" spans="1:11" ht="99.6" customHeight="1" x14ac:dyDescent="0.25">
      <c r="A137" s="14" t="s">
        <v>1753</v>
      </c>
      <c r="B137" s="14"/>
      <c r="C137" s="14"/>
      <c r="D137" s="16"/>
      <c r="E137" s="16"/>
      <c r="F137" s="14" t="s">
        <v>1791</v>
      </c>
      <c r="G137" s="14"/>
      <c r="H137" s="14"/>
      <c r="I137" s="15"/>
      <c r="J137" s="77"/>
      <c r="K137" s="92"/>
    </row>
    <row r="138" spans="1:11" ht="36.6" customHeight="1" x14ac:dyDescent="0.25">
      <c r="A138" s="14" t="s">
        <v>1753</v>
      </c>
      <c r="B138" s="14" t="s">
        <v>1792</v>
      </c>
      <c r="C138" s="14" t="s">
        <v>1793</v>
      </c>
      <c r="D138" s="16">
        <v>45686</v>
      </c>
      <c r="E138" s="16"/>
      <c r="F138" s="14" t="s">
        <v>1794</v>
      </c>
      <c r="G138" s="14"/>
      <c r="H138" s="14" t="s">
        <v>1776</v>
      </c>
      <c r="I138" s="15">
        <v>5600</v>
      </c>
      <c r="J138" s="77">
        <v>2</v>
      </c>
      <c r="K138" s="92"/>
    </row>
    <row r="139" spans="1:11" ht="45.6" customHeight="1" x14ac:dyDescent="0.25">
      <c r="A139" s="14" t="s">
        <v>1753</v>
      </c>
      <c r="B139" s="14" t="s">
        <v>1799</v>
      </c>
      <c r="C139" s="14" t="s">
        <v>1800</v>
      </c>
      <c r="D139" s="16">
        <v>45735</v>
      </c>
      <c r="E139" s="16"/>
      <c r="F139" s="14" t="s">
        <v>1801</v>
      </c>
      <c r="G139" s="14"/>
      <c r="H139" s="14" t="s">
        <v>1776</v>
      </c>
      <c r="I139" s="15">
        <v>3740</v>
      </c>
      <c r="J139" s="77">
        <v>2</v>
      </c>
      <c r="K139" s="92"/>
    </row>
    <row r="140" spans="1:11" ht="48" customHeight="1" x14ac:dyDescent="0.25">
      <c r="A140" s="14" t="s">
        <v>1753</v>
      </c>
      <c r="B140" s="14" t="s">
        <v>2139</v>
      </c>
      <c r="C140" s="14" t="s">
        <v>2140</v>
      </c>
      <c r="D140" s="16">
        <v>45763</v>
      </c>
      <c r="E140" s="16"/>
      <c r="F140" s="14" t="s">
        <v>2141</v>
      </c>
      <c r="G140" s="14" t="s">
        <v>1967</v>
      </c>
      <c r="H140" s="14" t="s">
        <v>1776</v>
      </c>
      <c r="I140" s="15">
        <v>0</v>
      </c>
      <c r="J140" s="77">
        <v>2</v>
      </c>
      <c r="K140" s="92"/>
    </row>
    <row r="141" spans="1:11" ht="40.799999999999997" x14ac:dyDescent="0.25">
      <c r="A141" s="14" t="s">
        <v>1753</v>
      </c>
      <c r="B141" s="14" t="s">
        <v>1795</v>
      </c>
      <c r="C141" s="14" t="s">
        <v>1796</v>
      </c>
      <c r="D141" s="16">
        <v>45686</v>
      </c>
      <c r="E141" s="16"/>
      <c r="F141" s="14" t="s">
        <v>1797</v>
      </c>
      <c r="G141" s="14"/>
      <c r="H141" s="14" t="s">
        <v>1798</v>
      </c>
      <c r="I141" s="15">
        <v>3900</v>
      </c>
      <c r="J141" s="77">
        <v>2</v>
      </c>
      <c r="K141" s="92"/>
    </row>
    <row r="142" spans="1:11" ht="30.6" x14ac:dyDescent="0.25">
      <c r="A142" s="14" t="s">
        <v>1753</v>
      </c>
      <c r="B142" s="14" t="s">
        <v>1802</v>
      </c>
      <c r="C142" s="14" t="s">
        <v>1803</v>
      </c>
      <c r="D142" s="16">
        <v>45740</v>
      </c>
      <c r="E142" s="16"/>
      <c r="F142" s="14" t="s">
        <v>1804</v>
      </c>
      <c r="G142" s="14"/>
      <c r="H142" s="14" t="s">
        <v>1798</v>
      </c>
      <c r="I142" s="15">
        <v>3900</v>
      </c>
      <c r="J142" s="77">
        <v>2</v>
      </c>
      <c r="K142" s="92"/>
    </row>
    <row r="143" spans="1:11" ht="20.399999999999999" x14ac:dyDescent="0.25">
      <c r="A143" s="14" t="s">
        <v>1753</v>
      </c>
      <c r="B143" s="14" t="s">
        <v>2138</v>
      </c>
      <c r="C143" s="14"/>
      <c r="D143" s="16">
        <v>45757</v>
      </c>
      <c r="E143" s="16"/>
      <c r="F143" s="14" t="s">
        <v>2179</v>
      </c>
      <c r="G143" s="14"/>
      <c r="H143" s="14" t="s">
        <v>2180</v>
      </c>
      <c r="I143" s="15">
        <v>1000</v>
      </c>
      <c r="J143" s="77">
        <v>2</v>
      </c>
      <c r="K143" s="92"/>
    </row>
    <row r="144" spans="1:11" ht="52.8" customHeight="1" x14ac:dyDescent="0.25">
      <c r="A144" s="14" t="s">
        <v>1753</v>
      </c>
      <c r="B144" s="14" t="s">
        <v>2181</v>
      </c>
      <c r="C144" s="14" t="s">
        <v>2182</v>
      </c>
      <c r="D144" s="16">
        <v>45764</v>
      </c>
      <c r="E144" s="16"/>
      <c r="F144" s="14" t="s">
        <v>2187</v>
      </c>
      <c r="G144" s="14"/>
      <c r="H144" s="14" t="s">
        <v>2185</v>
      </c>
      <c r="I144" s="15">
        <v>0</v>
      </c>
      <c r="J144" s="77">
        <v>2</v>
      </c>
      <c r="K144" s="92"/>
    </row>
    <row r="145" spans="1:11" ht="45" customHeight="1" x14ac:dyDescent="0.25">
      <c r="A145" s="14" t="s">
        <v>1753</v>
      </c>
      <c r="B145" s="14" t="s">
        <v>2183</v>
      </c>
      <c r="C145" s="14" t="s">
        <v>2184</v>
      </c>
      <c r="D145" s="16">
        <v>45764</v>
      </c>
      <c r="E145" s="16"/>
      <c r="F145" s="14" t="s">
        <v>2188</v>
      </c>
      <c r="G145" s="14"/>
      <c r="H145" s="14" t="s">
        <v>2186</v>
      </c>
      <c r="I145" s="15">
        <v>0</v>
      </c>
      <c r="J145" s="77">
        <v>2</v>
      </c>
      <c r="K145" s="92"/>
    </row>
    <row r="146" spans="1:11" ht="49.8" customHeight="1" x14ac:dyDescent="0.25">
      <c r="A146" s="14" t="s">
        <v>1753</v>
      </c>
      <c r="B146" s="14" t="s">
        <v>2189</v>
      </c>
      <c r="C146" s="14" t="s">
        <v>2190</v>
      </c>
      <c r="D146" s="16">
        <v>45764</v>
      </c>
      <c r="E146" s="16"/>
      <c r="F146" s="14" t="s">
        <v>2195</v>
      </c>
      <c r="G146" s="14"/>
      <c r="H146" s="14" t="s">
        <v>2193</v>
      </c>
      <c r="I146" s="15">
        <v>0</v>
      </c>
      <c r="J146" s="77">
        <v>2</v>
      </c>
      <c r="K146" s="92"/>
    </row>
    <row r="147" spans="1:11" ht="50.4" customHeight="1" x14ac:dyDescent="0.25">
      <c r="A147" s="14" t="s">
        <v>1753</v>
      </c>
      <c r="B147" s="14" t="s">
        <v>2191</v>
      </c>
      <c r="C147" s="14" t="s">
        <v>2192</v>
      </c>
      <c r="D147" s="16">
        <v>45764</v>
      </c>
      <c r="E147" s="16"/>
      <c r="F147" s="14" t="s">
        <v>2196</v>
      </c>
      <c r="G147" s="14"/>
      <c r="H147" s="14" t="s">
        <v>2194</v>
      </c>
      <c r="I147" s="15">
        <v>0</v>
      </c>
      <c r="J147" s="77">
        <v>2</v>
      </c>
      <c r="K147" s="92"/>
    </row>
    <row r="148" spans="1:11" ht="28.8" customHeight="1" x14ac:dyDescent="0.25">
      <c r="A148" s="14" t="s">
        <v>1753</v>
      </c>
      <c r="B148" s="14" t="s">
        <v>2138</v>
      </c>
      <c r="C148" s="14"/>
      <c r="D148" s="16">
        <v>45763</v>
      </c>
      <c r="E148" s="16"/>
      <c r="F148" s="14" t="s">
        <v>2197</v>
      </c>
      <c r="G148" s="14"/>
      <c r="H148" s="14" t="s">
        <v>2180</v>
      </c>
      <c r="I148" s="15">
        <v>-452.88</v>
      </c>
      <c r="J148" s="77">
        <v>2</v>
      </c>
      <c r="K148" s="92"/>
    </row>
    <row r="149" spans="1:11" ht="32.4" customHeight="1" x14ac:dyDescent="0.25">
      <c r="A149" s="14" t="s">
        <v>1753</v>
      </c>
      <c r="B149" s="14" t="s">
        <v>2470</v>
      </c>
      <c r="C149" s="14" t="s">
        <v>2471</v>
      </c>
      <c r="D149" s="16">
        <v>45763</v>
      </c>
      <c r="E149" s="16"/>
      <c r="F149" s="14" t="s">
        <v>2472</v>
      </c>
      <c r="G149" s="14" t="s">
        <v>2290</v>
      </c>
      <c r="H149" s="14" t="s">
        <v>2291</v>
      </c>
      <c r="I149" s="15">
        <v>270</v>
      </c>
      <c r="J149" s="77">
        <v>2</v>
      </c>
      <c r="K149" s="92"/>
    </row>
    <row r="150" spans="1:11" ht="33" customHeight="1" x14ac:dyDescent="0.25">
      <c r="A150" s="14" t="s">
        <v>1753</v>
      </c>
      <c r="B150" s="14" t="s">
        <v>2473</v>
      </c>
      <c r="C150" s="14" t="s">
        <v>2474</v>
      </c>
      <c r="D150" s="16">
        <v>45763</v>
      </c>
      <c r="E150" s="16"/>
      <c r="F150" s="14" t="s">
        <v>2475</v>
      </c>
      <c r="G150" s="14" t="s">
        <v>1967</v>
      </c>
      <c r="H150" s="14" t="s">
        <v>1776</v>
      </c>
      <c r="I150" s="15">
        <v>80</v>
      </c>
      <c r="J150" s="77">
        <v>2</v>
      </c>
      <c r="K150" s="92"/>
    </row>
    <row r="151" spans="1:11" ht="38.4" customHeight="1" x14ac:dyDescent="0.25">
      <c r="A151" s="14" t="s">
        <v>1753</v>
      </c>
      <c r="B151" s="14" t="s">
        <v>2507</v>
      </c>
      <c r="C151" s="14" t="s">
        <v>2508</v>
      </c>
      <c r="D151" s="16">
        <v>45764</v>
      </c>
      <c r="E151" s="16"/>
      <c r="F151" s="14" t="s">
        <v>2509</v>
      </c>
      <c r="G151" s="14" t="s">
        <v>2510</v>
      </c>
      <c r="H151" s="14" t="s">
        <v>2511</v>
      </c>
      <c r="I151" s="15">
        <v>136.19999999999999</v>
      </c>
      <c r="J151" s="77">
        <v>5</v>
      </c>
      <c r="K151" s="92"/>
    </row>
    <row r="152" spans="1:11" ht="29.4" customHeight="1" x14ac:dyDescent="0.25">
      <c r="A152" s="14" t="s">
        <v>1753</v>
      </c>
      <c r="B152" s="14" t="s">
        <v>2518</v>
      </c>
      <c r="C152" s="14" t="s">
        <v>2519</v>
      </c>
      <c r="D152" s="16">
        <v>45769</v>
      </c>
      <c r="E152" s="16"/>
      <c r="F152" s="14" t="s">
        <v>2520</v>
      </c>
      <c r="G152" s="14" t="s">
        <v>2521</v>
      </c>
      <c r="H152" s="14" t="s">
        <v>2522</v>
      </c>
      <c r="I152" s="15">
        <v>288</v>
      </c>
      <c r="J152" s="77">
        <v>2</v>
      </c>
      <c r="K152" s="92"/>
    </row>
    <row r="153" spans="1:11" ht="38.4" customHeight="1" x14ac:dyDescent="0.25">
      <c r="A153" s="14" t="s">
        <v>1753</v>
      </c>
      <c r="B153" s="14" t="s">
        <v>2539</v>
      </c>
      <c r="C153" s="14" t="s">
        <v>2540</v>
      </c>
      <c r="D153" s="16">
        <v>45771</v>
      </c>
      <c r="E153" s="16"/>
      <c r="F153" s="14" t="s">
        <v>2541</v>
      </c>
      <c r="G153" s="14" t="s">
        <v>2542</v>
      </c>
      <c r="H153" s="14" t="s">
        <v>2543</v>
      </c>
      <c r="I153" s="15">
        <v>240</v>
      </c>
      <c r="J153" s="77">
        <v>2</v>
      </c>
      <c r="K153" s="92"/>
    </row>
    <row r="154" spans="1:11" ht="38.4" customHeight="1" x14ac:dyDescent="0.25">
      <c r="A154" s="14" t="s">
        <v>1753</v>
      </c>
      <c r="B154" s="14" t="s">
        <v>2567</v>
      </c>
      <c r="C154" s="14" t="s">
        <v>2568</v>
      </c>
      <c r="D154" s="16">
        <v>45772</v>
      </c>
      <c r="E154" s="16"/>
      <c r="F154" s="14" t="s">
        <v>2569</v>
      </c>
      <c r="G154" s="14" t="s">
        <v>2084</v>
      </c>
      <c r="H154" s="14" t="s">
        <v>2085</v>
      </c>
      <c r="I154" s="15">
        <v>660</v>
      </c>
      <c r="J154" s="77">
        <v>2</v>
      </c>
      <c r="K154" s="92"/>
    </row>
    <row r="155" spans="1:11" ht="28.8" customHeight="1" x14ac:dyDescent="0.25">
      <c r="A155" s="14" t="s">
        <v>1753</v>
      </c>
      <c r="B155" s="14" t="s">
        <v>2570</v>
      </c>
      <c r="C155" s="14" t="s">
        <v>2571</v>
      </c>
      <c r="D155" s="16">
        <v>45772</v>
      </c>
      <c r="E155" s="16"/>
      <c r="F155" s="14" t="s">
        <v>2572</v>
      </c>
      <c r="G155" s="14" t="s">
        <v>2573</v>
      </c>
      <c r="H155" s="14" t="s">
        <v>2574</v>
      </c>
      <c r="I155" s="15">
        <v>240</v>
      </c>
      <c r="J155" s="77">
        <v>2</v>
      </c>
      <c r="K155" s="92"/>
    </row>
    <row r="156" spans="1:11" ht="39.6" customHeight="1" x14ac:dyDescent="0.25">
      <c r="A156" s="14" t="s">
        <v>1753</v>
      </c>
      <c r="B156" s="14" t="s">
        <v>3279</v>
      </c>
      <c r="C156" s="14" t="s">
        <v>3280</v>
      </c>
      <c r="D156" s="16">
        <v>45804</v>
      </c>
      <c r="E156" s="16"/>
      <c r="F156" s="14" t="s">
        <v>3281</v>
      </c>
      <c r="G156" s="14" t="s">
        <v>2505</v>
      </c>
      <c r="H156" s="14" t="s">
        <v>2506</v>
      </c>
      <c r="I156" s="15">
        <v>44.4</v>
      </c>
      <c r="J156" s="77">
        <v>2</v>
      </c>
      <c r="K156" s="92"/>
    </row>
    <row r="157" spans="1:11" ht="37.200000000000003" customHeight="1" x14ac:dyDescent="0.25">
      <c r="A157" s="14" t="s">
        <v>1753</v>
      </c>
      <c r="B157" s="14" t="s">
        <v>3542</v>
      </c>
      <c r="C157" s="14" t="s">
        <v>3543</v>
      </c>
      <c r="D157" s="16">
        <v>45805</v>
      </c>
      <c r="E157" s="16"/>
      <c r="F157" s="14" t="s">
        <v>3544</v>
      </c>
      <c r="G157" s="14"/>
      <c r="H157" s="14" t="s">
        <v>3545</v>
      </c>
      <c r="I157" s="15">
        <v>123</v>
      </c>
      <c r="J157" s="77">
        <v>2</v>
      </c>
      <c r="K157" s="92"/>
    </row>
    <row r="158" spans="1:11" ht="29.4" customHeight="1" x14ac:dyDescent="0.25">
      <c r="A158" s="14" t="s">
        <v>1753</v>
      </c>
      <c r="B158" s="14" t="s">
        <v>4521</v>
      </c>
      <c r="C158" s="14" t="s">
        <v>4522</v>
      </c>
      <c r="D158" s="16">
        <v>45818</v>
      </c>
      <c r="E158" s="16"/>
      <c r="F158" s="14" t="s">
        <v>2520</v>
      </c>
      <c r="G158" s="14" t="s">
        <v>4523</v>
      </c>
      <c r="H158" s="14" t="s">
        <v>4524</v>
      </c>
      <c r="I158" s="15">
        <v>240</v>
      </c>
      <c r="J158" s="77">
        <v>2</v>
      </c>
      <c r="K158" s="92"/>
    </row>
    <row r="159" spans="1:11" ht="25.8" customHeight="1" x14ac:dyDescent="0.25">
      <c r="A159" s="14" t="s">
        <v>1753</v>
      </c>
      <c r="B159" s="14" t="s">
        <v>1805</v>
      </c>
      <c r="C159" s="14"/>
      <c r="D159" s="16">
        <v>45687</v>
      </c>
      <c r="E159" s="16"/>
      <c r="F159" s="14" t="s">
        <v>1969</v>
      </c>
      <c r="G159" s="14"/>
      <c r="H159" s="14" t="s">
        <v>1806</v>
      </c>
      <c r="I159" s="15">
        <v>182.8</v>
      </c>
      <c r="J159" s="77">
        <v>3</v>
      </c>
      <c r="K159" s="92"/>
    </row>
    <row r="160" spans="1:11" ht="24" customHeight="1" x14ac:dyDescent="0.25">
      <c r="A160" s="14" t="s">
        <v>1753</v>
      </c>
      <c r="B160" s="14" t="s">
        <v>1805</v>
      </c>
      <c r="C160" s="14"/>
      <c r="D160" s="16">
        <v>45687</v>
      </c>
      <c r="E160" s="16"/>
      <c r="F160" s="14" t="s">
        <v>1969</v>
      </c>
      <c r="G160" s="14"/>
      <c r="H160" s="14" t="s">
        <v>1806</v>
      </c>
      <c r="I160" s="15">
        <v>365.6</v>
      </c>
      <c r="J160" s="77">
        <v>4</v>
      </c>
      <c r="K160" s="92"/>
    </row>
    <row r="161" spans="1:11" ht="25.8" customHeight="1" x14ac:dyDescent="0.25">
      <c r="A161" s="14" t="s">
        <v>1753</v>
      </c>
      <c r="B161" s="14" t="s">
        <v>1805</v>
      </c>
      <c r="C161" s="14"/>
      <c r="D161" s="16">
        <v>45687</v>
      </c>
      <c r="E161" s="16"/>
      <c r="F161" s="14" t="s">
        <v>1969</v>
      </c>
      <c r="G161" s="14"/>
      <c r="H161" s="14" t="s">
        <v>1806</v>
      </c>
      <c r="I161" s="15">
        <v>457</v>
      </c>
      <c r="J161" s="77">
        <v>5</v>
      </c>
      <c r="K161" s="92"/>
    </row>
    <row r="162" spans="1:11" ht="24" customHeight="1" x14ac:dyDescent="0.25">
      <c r="A162" s="14" t="s">
        <v>1753</v>
      </c>
      <c r="B162" s="14" t="s">
        <v>1807</v>
      </c>
      <c r="C162" s="14"/>
      <c r="D162" s="16">
        <v>45686</v>
      </c>
      <c r="E162" s="16"/>
      <c r="F162" s="14" t="s">
        <v>1808</v>
      </c>
      <c r="G162" s="14" t="s">
        <v>725</v>
      </c>
      <c r="H162" s="14" t="s">
        <v>1809</v>
      </c>
      <c r="I162" s="15">
        <v>3050</v>
      </c>
      <c r="J162" s="77">
        <v>4</v>
      </c>
      <c r="K162" s="92"/>
    </row>
    <row r="163" spans="1:11" ht="24" customHeight="1" x14ac:dyDescent="0.25">
      <c r="A163" s="14" t="s">
        <v>1753</v>
      </c>
      <c r="B163" s="14" t="s">
        <v>1810</v>
      </c>
      <c r="C163" s="14" t="s">
        <v>1811</v>
      </c>
      <c r="D163" s="16">
        <v>45712</v>
      </c>
      <c r="E163" s="16"/>
      <c r="F163" s="14" t="s">
        <v>1812</v>
      </c>
      <c r="G163" s="14"/>
      <c r="H163" s="14" t="s">
        <v>1813</v>
      </c>
      <c r="I163" s="15">
        <v>701.5</v>
      </c>
      <c r="J163" s="77">
        <v>4</v>
      </c>
      <c r="K163" s="92"/>
    </row>
    <row r="164" spans="1:11" ht="97.2" customHeight="1" x14ac:dyDescent="0.25">
      <c r="A164" s="14" t="s">
        <v>1753</v>
      </c>
      <c r="B164" s="14"/>
      <c r="C164" s="14"/>
      <c r="D164" s="16"/>
      <c r="E164" s="16"/>
      <c r="F164" s="14" t="s">
        <v>6598</v>
      </c>
      <c r="G164" s="14"/>
      <c r="H164" s="14"/>
      <c r="I164" s="15"/>
      <c r="J164" s="77"/>
      <c r="K164" s="92"/>
    </row>
    <row r="165" spans="1:11" ht="34.200000000000003" customHeight="1" x14ac:dyDescent="0.25">
      <c r="A165" s="14" t="s">
        <v>1753</v>
      </c>
      <c r="B165" s="14" t="s">
        <v>1814</v>
      </c>
      <c r="C165" s="14" t="s">
        <v>1815</v>
      </c>
      <c r="D165" s="16">
        <v>45694</v>
      </c>
      <c r="E165" s="16"/>
      <c r="F165" s="14" t="s">
        <v>1816</v>
      </c>
      <c r="G165" s="14" t="s">
        <v>1817</v>
      </c>
      <c r="H165" s="14" t="s">
        <v>1818</v>
      </c>
      <c r="I165" s="15">
        <v>191.72</v>
      </c>
      <c r="J165" s="77">
        <v>3</v>
      </c>
      <c r="K165" s="92"/>
    </row>
    <row r="166" spans="1:11" ht="98.4" customHeight="1" x14ac:dyDescent="0.25">
      <c r="A166" s="14" t="s">
        <v>1753</v>
      </c>
      <c r="B166" s="14"/>
      <c r="C166" s="14"/>
      <c r="D166" s="16"/>
      <c r="E166" s="16"/>
      <c r="F166" s="14" t="s">
        <v>6597</v>
      </c>
      <c r="G166" s="14"/>
      <c r="H166" s="14"/>
      <c r="I166" s="15"/>
      <c r="J166" s="77"/>
      <c r="K166" s="92"/>
    </row>
    <row r="167" spans="1:11" ht="39" customHeight="1" x14ac:dyDescent="0.25">
      <c r="A167" s="14" t="s">
        <v>1753</v>
      </c>
      <c r="B167" s="14" t="s">
        <v>6054</v>
      </c>
      <c r="C167" s="14" t="s">
        <v>6055</v>
      </c>
      <c r="D167" s="16">
        <v>45846</v>
      </c>
      <c r="E167" s="16"/>
      <c r="F167" s="14" t="s">
        <v>6056</v>
      </c>
      <c r="G167" s="14" t="s">
        <v>6057</v>
      </c>
      <c r="H167" s="14" t="s">
        <v>1832</v>
      </c>
      <c r="I167" s="15">
        <v>5</v>
      </c>
      <c r="J167" s="77">
        <v>2</v>
      </c>
      <c r="K167" s="92"/>
    </row>
    <row r="168" spans="1:11" ht="97.2" customHeight="1" x14ac:dyDescent="0.25">
      <c r="A168" s="14" t="s">
        <v>1753</v>
      </c>
      <c r="B168" s="14"/>
      <c r="C168" s="14"/>
      <c r="D168" s="16"/>
      <c r="E168" s="16"/>
      <c r="F168" s="14" t="s">
        <v>4675</v>
      </c>
      <c r="G168" s="14"/>
      <c r="H168" s="14"/>
      <c r="I168" s="15"/>
      <c r="J168" s="77"/>
      <c r="K168" s="92"/>
    </row>
    <row r="169" spans="1:11" ht="36.6" customHeight="1" x14ac:dyDescent="0.25">
      <c r="A169" s="14" t="s">
        <v>1753</v>
      </c>
      <c r="B169" s="14" t="s">
        <v>4670</v>
      </c>
      <c r="C169" s="14" t="s">
        <v>4671</v>
      </c>
      <c r="D169" s="16">
        <v>45827</v>
      </c>
      <c r="E169" s="16"/>
      <c r="F169" s="14" t="s">
        <v>4672</v>
      </c>
      <c r="G169" s="14" t="s">
        <v>4673</v>
      </c>
      <c r="H169" s="14" t="s">
        <v>4674</v>
      </c>
      <c r="I169" s="15">
        <v>644.70000000000005</v>
      </c>
      <c r="J169" s="77">
        <v>2</v>
      </c>
      <c r="K169" s="92"/>
    </row>
    <row r="170" spans="1:11" ht="30" customHeight="1" x14ac:dyDescent="0.25">
      <c r="A170" s="14" t="s">
        <v>1753</v>
      </c>
      <c r="B170" s="14" t="s">
        <v>4679</v>
      </c>
      <c r="C170" s="14" t="s">
        <v>4680</v>
      </c>
      <c r="D170" s="16">
        <v>45833</v>
      </c>
      <c r="E170" s="16"/>
      <c r="F170" s="14" t="s">
        <v>4681</v>
      </c>
      <c r="G170" s="14" t="s">
        <v>4682</v>
      </c>
      <c r="H170" s="14" t="s">
        <v>4683</v>
      </c>
      <c r="I170" s="15">
        <v>729.6</v>
      </c>
      <c r="J170" s="77">
        <v>2</v>
      </c>
      <c r="K170" s="92"/>
    </row>
    <row r="171" spans="1:11" ht="30" customHeight="1" x14ac:dyDescent="0.25">
      <c r="A171" s="14" t="s">
        <v>1753</v>
      </c>
      <c r="B171" s="14" t="s">
        <v>4684</v>
      </c>
      <c r="C171" s="14" t="s">
        <v>4685</v>
      </c>
      <c r="D171" s="16">
        <v>45833</v>
      </c>
      <c r="E171" s="16"/>
      <c r="F171" s="14" t="s">
        <v>4686</v>
      </c>
      <c r="G171" s="14" t="s">
        <v>1844</v>
      </c>
      <c r="H171" s="14" t="s">
        <v>1845</v>
      </c>
      <c r="I171" s="15">
        <v>492</v>
      </c>
      <c r="J171" s="77">
        <v>2</v>
      </c>
      <c r="K171" s="92"/>
    </row>
    <row r="172" spans="1:11" ht="35.4" customHeight="1" x14ac:dyDescent="0.25">
      <c r="A172" s="14" t="s">
        <v>1753</v>
      </c>
      <c r="B172" s="14" t="s">
        <v>4707</v>
      </c>
      <c r="C172" s="14" t="s">
        <v>4708</v>
      </c>
      <c r="D172" s="16">
        <v>45838</v>
      </c>
      <c r="E172" s="16"/>
      <c r="F172" s="14" t="s">
        <v>4709</v>
      </c>
      <c r="G172" s="14" t="s">
        <v>1822</v>
      </c>
      <c r="H172" s="14" t="s">
        <v>1823</v>
      </c>
      <c r="I172" s="15">
        <v>200</v>
      </c>
      <c r="J172" s="77">
        <v>3</v>
      </c>
      <c r="K172" s="92"/>
    </row>
    <row r="173" spans="1:11" ht="34.799999999999997" customHeight="1" x14ac:dyDescent="0.25">
      <c r="A173" s="14" t="s">
        <v>1753</v>
      </c>
      <c r="B173" s="14" t="s">
        <v>4710</v>
      </c>
      <c r="C173" s="14" t="s">
        <v>3524</v>
      </c>
      <c r="D173" s="16">
        <v>45838</v>
      </c>
      <c r="E173" s="16"/>
      <c r="F173" s="14" t="s">
        <v>4711</v>
      </c>
      <c r="G173" s="14" t="s">
        <v>1861</v>
      </c>
      <c r="H173" s="14" t="s">
        <v>1862</v>
      </c>
      <c r="I173" s="15">
        <v>300</v>
      </c>
      <c r="J173" s="77">
        <v>3</v>
      </c>
      <c r="K173" s="92"/>
    </row>
    <row r="174" spans="1:11" ht="38.4" customHeight="1" x14ac:dyDescent="0.25">
      <c r="A174" s="14" t="s">
        <v>1753</v>
      </c>
      <c r="B174" s="14" t="s">
        <v>6058</v>
      </c>
      <c r="C174" s="14" t="s">
        <v>6059</v>
      </c>
      <c r="D174" s="16">
        <v>45846</v>
      </c>
      <c r="E174" s="16"/>
      <c r="F174" s="14" t="s">
        <v>6060</v>
      </c>
      <c r="G174" s="14" t="s">
        <v>6057</v>
      </c>
      <c r="H174" s="14" t="s">
        <v>1832</v>
      </c>
      <c r="I174" s="15">
        <v>4.37</v>
      </c>
      <c r="J174" s="77">
        <v>2</v>
      </c>
      <c r="K174" s="92"/>
    </row>
    <row r="175" spans="1:11" ht="102.6" customHeight="1" x14ac:dyDescent="0.25">
      <c r="A175" s="14" t="s">
        <v>1753</v>
      </c>
      <c r="B175" s="14"/>
      <c r="C175" s="14"/>
      <c r="D175" s="16"/>
      <c r="E175" s="16"/>
      <c r="F175" s="14" t="s">
        <v>6295</v>
      </c>
      <c r="G175" s="14"/>
      <c r="H175" s="14"/>
      <c r="I175" s="15"/>
      <c r="J175" s="77"/>
      <c r="K175" s="92"/>
    </row>
    <row r="176" spans="1:11" ht="37.799999999999997" customHeight="1" x14ac:dyDescent="0.25">
      <c r="A176" s="14" t="s">
        <v>1753</v>
      </c>
      <c r="B176" s="14" t="s">
        <v>5913</v>
      </c>
      <c r="C176" s="14" t="s">
        <v>5914</v>
      </c>
      <c r="D176" s="16">
        <v>45863</v>
      </c>
      <c r="E176" s="16"/>
      <c r="F176" s="14" t="s">
        <v>5915</v>
      </c>
      <c r="G176" s="14" t="s">
        <v>1844</v>
      </c>
      <c r="H176" s="14" t="s">
        <v>1845</v>
      </c>
      <c r="I176" s="15">
        <v>184.5</v>
      </c>
      <c r="J176" s="77">
        <v>2</v>
      </c>
      <c r="K176" s="92"/>
    </row>
    <row r="177" spans="1:11" ht="37.799999999999997" customHeight="1" x14ac:dyDescent="0.25">
      <c r="A177" s="14" t="s">
        <v>1753</v>
      </c>
      <c r="B177" s="14" t="s">
        <v>6292</v>
      </c>
      <c r="C177" s="14" t="s">
        <v>6293</v>
      </c>
      <c r="D177" s="16">
        <v>45863</v>
      </c>
      <c r="E177" s="16"/>
      <c r="F177" s="14" t="s">
        <v>6294</v>
      </c>
      <c r="G177" s="14" t="s">
        <v>1827</v>
      </c>
      <c r="H177" s="14" t="s">
        <v>1828</v>
      </c>
      <c r="I177" s="15">
        <v>656</v>
      </c>
      <c r="J177" s="77">
        <v>2</v>
      </c>
      <c r="K177" s="92"/>
    </row>
    <row r="178" spans="1:11" ht="100.2" customHeight="1" x14ac:dyDescent="0.25">
      <c r="A178" s="14" t="s">
        <v>1753</v>
      </c>
      <c r="B178" s="14"/>
      <c r="C178" s="14"/>
      <c r="D178" s="16"/>
      <c r="E178" s="16"/>
      <c r="F178" s="14" t="s">
        <v>6596</v>
      </c>
      <c r="G178" s="14"/>
      <c r="H178" s="14"/>
      <c r="I178" s="15"/>
      <c r="J178" s="77"/>
      <c r="K178" s="92"/>
    </row>
    <row r="179" spans="1:11" ht="25.2" customHeight="1" x14ac:dyDescent="0.25">
      <c r="A179" s="14" t="s">
        <v>1753</v>
      </c>
      <c r="B179" s="14" t="s">
        <v>1819</v>
      </c>
      <c r="C179" s="14" t="s">
        <v>1820</v>
      </c>
      <c r="D179" s="16">
        <v>45694</v>
      </c>
      <c r="E179" s="16"/>
      <c r="F179" s="14" t="s">
        <v>1821</v>
      </c>
      <c r="G179" s="14" t="s">
        <v>1822</v>
      </c>
      <c r="H179" s="14" t="s">
        <v>1823</v>
      </c>
      <c r="I179" s="15">
        <v>200</v>
      </c>
      <c r="J179" s="77">
        <v>3</v>
      </c>
      <c r="K179" s="92"/>
    </row>
    <row r="180" spans="1:11" ht="100.8" customHeight="1" x14ac:dyDescent="0.25">
      <c r="A180" s="14" t="s">
        <v>1753</v>
      </c>
      <c r="B180" s="14"/>
      <c r="C180" s="14"/>
      <c r="D180" s="16"/>
      <c r="E180" s="16"/>
      <c r="F180" s="14" t="s">
        <v>2643</v>
      </c>
      <c r="G180" s="14"/>
      <c r="H180" s="14"/>
      <c r="I180" s="15"/>
      <c r="J180" s="77"/>
      <c r="K180" s="92"/>
    </row>
    <row r="181" spans="1:11" ht="37.200000000000003" customHeight="1" x14ac:dyDescent="0.25">
      <c r="A181" s="14" t="s">
        <v>1753</v>
      </c>
      <c r="B181" s="14" t="s">
        <v>2575</v>
      </c>
      <c r="C181" s="14" t="s">
        <v>2576</v>
      </c>
      <c r="D181" s="16">
        <v>45772</v>
      </c>
      <c r="E181" s="16"/>
      <c r="F181" s="14" t="s">
        <v>2577</v>
      </c>
      <c r="G181" s="14" t="s">
        <v>2298</v>
      </c>
      <c r="H181" s="14" t="s">
        <v>2299</v>
      </c>
      <c r="I181" s="15">
        <v>6975.14</v>
      </c>
      <c r="J181" s="77">
        <v>2</v>
      </c>
      <c r="K181" s="92"/>
    </row>
    <row r="182" spans="1:11" ht="38.4" customHeight="1" x14ac:dyDescent="0.25">
      <c r="A182" s="14" t="s">
        <v>1753</v>
      </c>
      <c r="B182" s="14" t="s">
        <v>3630</v>
      </c>
      <c r="C182" s="14" t="s">
        <v>3631</v>
      </c>
      <c r="D182" s="16">
        <v>45798</v>
      </c>
      <c r="E182" s="16"/>
      <c r="F182" s="14" t="s">
        <v>3632</v>
      </c>
      <c r="G182" s="14" t="s">
        <v>3633</v>
      </c>
      <c r="H182" s="14" t="s">
        <v>3634</v>
      </c>
      <c r="I182" s="15">
        <v>240</v>
      </c>
      <c r="J182" s="77">
        <v>3</v>
      </c>
      <c r="K182" s="92"/>
    </row>
    <row r="183" spans="1:11" ht="29.4" customHeight="1" x14ac:dyDescent="0.25">
      <c r="A183" s="14" t="s">
        <v>1753</v>
      </c>
      <c r="B183" s="14" t="s">
        <v>3763</v>
      </c>
      <c r="C183" s="14" t="s">
        <v>3764</v>
      </c>
      <c r="D183" s="16">
        <v>45783</v>
      </c>
      <c r="E183" s="16"/>
      <c r="F183" s="14" t="s">
        <v>3765</v>
      </c>
      <c r="G183" s="14"/>
      <c r="H183" s="14" t="s">
        <v>2780</v>
      </c>
      <c r="I183" s="15">
        <v>68.97</v>
      </c>
      <c r="J183" s="77">
        <v>2</v>
      </c>
      <c r="K183" s="92"/>
    </row>
    <row r="184" spans="1:11" ht="98.4" customHeight="1" x14ac:dyDescent="0.25">
      <c r="A184" s="14" t="s">
        <v>1753</v>
      </c>
      <c r="B184" s="14"/>
      <c r="C184" s="14"/>
      <c r="D184" s="16"/>
      <c r="E184" s="16"/>
      <c r="F184" s="14" t="s">
        <v>4499</v>
      </c>
      <c r="G184" s="14"/>
      <c r="H184" s="14"/>
      <c r="I184" s="15"/>
      <c r="J184" s="77"/>
      <c r="K184" s="92"/>
    </row>
    <row r="185" spans="1:11" ht="36" customHeight="1" x14ac:dyDescent="0.25">
      <c r="A185" s="14" t="s">
        <v>1753</v>
      </c>
      <c r="B185" s="14" t="s">
        <v>4496</v>
      </c>
      <c r="C185" s="14" t="s">
        <v>4497</v>
      </c>
      <c r="D185" s="16">
        <v>45812</v>
      </c>
      <c r="E185" s="16"/>
      <c r="F185" s="14" t="s">
        <v>4498</v>
      </c>
      <c r="G185" s="14" t="s">
        <v>2371</v>
      </c>
      <c r="H185" s="14" t="s">
        <v>2372</v>
      </c>
      <c r="I185" s="15">
        <v>2880</v>
      </c>
      <c r="J185" s="77">
        <v>2</v>
      </c>
      <c r="K185" s="92"/>
    </row>
    <row r="186" spans="1:11" ht="36" customHeight="1" x14ac:dyDescent="0.25">
      <c r="A186" s="14" t="s">
        <v>1753</v>
      </c>
      <c r="B186" s="14" t="s">
        <v>4568</v>
      </c>
      <c r="C186" s="14" t="s">
        <v>4569</v>
      </c>
      <c r="D186" s="16">
        <v>45821</v>
      </c>
      <c r="E186" s="16"/>
      <c r="F186" s="14" t="s">
        <v>4570</v>
      </c>
      <c r="G186" s="14" t="s">
        <v>2298</v>
      </c>
      <c r="H186" s="14" t="s">
        <v>2299</v>
      </c>
      <c r="I186" s="15">
        <v>1248</v>
      </c>
      <c r="J186" s="77">
        <v>2</v>
      </c>
      <c r="K186" s="92"/>
    </row>
    <row r="187" spans="1:11" ht="62.4" customHeight="1" x14ac:dyDescent="0.25">
      <c r="A187" s="14" t="s">
        <v>1753</v>
      </c>
      <c r="B187" s="14" t="s">
        <v>5870</v>
      </c>
      <c r="C187" s="14" t="s">
        <v>2331</v>
      </c>
      <c r="D187" s="16">
        <v>45856</v>
      </c>
      <c r="E187" s="16"/>
      <c r="F187" s="14" t="s">
        <v>5871</v>
      </c>
      <c r="G187" s="14" t="s">
        <v>3479</v>
      </c>
      <c r="H187" s="14" t="s">
        <v>3480</v>
      </c>
      <c r="I187" s="15">
        <v>1350.3</v>
      </c>
      <c r="J187" s="77">
        <v>3</v>
      </c>
      <c r="K187" s="92"/>
    </row>
    <row r="188" spans="1:11" ht="97.2" customHeight="1" x14ac:dyDescent="0.25">
      <c r="A188" s="14" t="s">
        <v>1753</v>
      </c>
      <c r="B188" s="14"/>
      <c r="C188" s="14"/>
      <c r="D188" s="16"/>
      <c r="E188" s="16"/>
      <c r="F188" s="14" t="s">
        <v>6025</v>
      </c>
      <c r="G188" s="14"/>
      <c r="H188" s="14"/>
      <c r="I188" s="15"/>
      <c r="J188" s="77"/>
      <c r="K188" s="92"/>
    </row>
    <row r="189" spans="1:11" ht="30.6" x14ac:dyDescent="0.25">
      <c r="A189" s="14" t="s">
        <v>1753</v>
      </c>
      <c r="B189" s="14" t="s">
        <v>1824</v>
      </c>
      <c r="C189" s="14" t="s">
        <v>1825</v>
      </c>
      <c r="D189" s="16">
        <v>45708</v>
      </c>
      <c r="E189" s="16"/>
      <c r="F189" s="14" t="s">
        <v>1826</v>
      </c>
      <c r="G189" s="14" t="s">
        <v>1827</v>
      </c>
      <c r="H189" s="14" t="s">
        <v>1828</v>
      </c>
      <c r="I189" s="15">
        <v>266.5</v>
      </c>
      <c r="J189" s="77">
        <v>2</v>
      </c>
      <c r="K189" s="92"/>
    </row>
    <row r="190" spans="1:11" ht="30.6" x14ac:dyDescent="0.25">
      <c r="A190" s="14" t="s">
        <v>1753</v>
      </c>
      <c r="B190" s="14" t="s">
        <v>1829</v>
      </c>
      <c r="C190" s="14" t="s">
        <v>1830</v>
      </c>
      <c r="D190" s="16">
        <v>45708</v>
      </c>
      <c r="E190" s="16"/>
      <c r="F190" s="14" t="s">
        <v>1831</v>
      </c>
      <c r="G190" s="14">
        <v>52871665</v>
      </c>
      <c r="H190" s="14" t="s">
        <v>1832</v>
      </c>
      <c r="I190" s="15">
        <v>91.65</v>
      </c>
      <c r="J190" s="77">
        <v>2</v>
      </c>
      <c r="K190" s="92"/>
    </row>
    <row r="191" spans="1:11" ht="30.6" x14ac:dyDescent="0.25">
      <c r="A191" s="14" t="s">
        <v>1753</v>
      </c>
      <c r="B191" s="14" t="s">
        <v>1833</v>
      </c>
      <c r="C191" s="14" t="s">
        <v>1834</v>
      </c>
      <c r="D191" s="16">
        <v>45709</v>
      </c>
      <c r="E191" s="16"/>
      <c r="F191" s="14" t="s">
        <v>1831</v>
      </c>
      <c r="G191" s="14" t="s">
        <v>1835</v>
      </c>
      <c r="H191" s="14" t="s">
        <v>1836</v>
      </c>
      <c r="I191" s="15">
        <v>93.24</v>
      </c>
      <c r="J191" s="77">
        <v>2</v>
      </c>
      <c r="K191" s="92"/>
    </row>
    <row r="192" spans="1:11" ht="30.6" x14ac:dyDescent="0.25">
      <c r="A192" s="14" t="s">
        <v>1753</v>
      </c>
      <c r="B192" s="14" t="s">
        <v>1837</v>
      </c>
      <c r="C192" s="14" t="s">
        <v>1838</v>
      </c>
      <c r="D192" s="16">
        <v>45708</v>
      </c>
      <c r="E192" s="16"/>
      <c r="F192" s="14" t="s">
        <v>1839</v>
      </c>
      <c r="G192" s="14"/>
      <c r="H192" s="14" t="s">
        <v>1840</v>
      </c>
      <c r="I192" s="15">
        <v>799.9</v>
      </c>
      <c r="J192" s="77">
        <v>2</v>
      </c>
      <c r="K192" s="92"/>
    </row>
    <row r="193" spans="1:11" ht="40.799999999999997" x14ac:dyDescent="0.25">
      <c r="A193" s="14" t="s">
        <v>1753</v>
      </c>
      <c r="B193" s="14" t="s">
        <v>1841</v>
      </c>
      <c r="C193" s="14" t="s">
        <v>1842</v>
      </c>
      <c r="D193" s="16">
        <v>45709</v>
      </c>
      <c r="E193" s="16"/>
      <c r="F193" s="14" t="s">
        <v>1843</v>
      </c>
      <c r="G193" s="14" t="s">
        <v>1844</v>
      </c>
      <c r="H193" s="14" t="s">
        <v>1845</v>
      </c>
      <c r="I193" s="15">
        <v>153.75</v>
      </c>
      <c r="J193" s="77">
        <v>2</v>
      </c>
      <c r="K193" s="92"/>
    </row>
    <row r="194" spans="1:11" ht="30.6" x14ac:dyDescent="0.25">
      <c r="A194" s="14" t="s">
        <v>1753</v>
      </c>
      <c r="B194" s="14" t="s">
        <v>1846</v>
      </c>
      <c r="C194" s="14" t="s">
        <v>1847</v>
      </c>
      <c r="D194" s="16">
        <v>45709</v>
      </c>
      <c r="E194" s="16"/>
      <c r="F194" s="14" t="s">
        <v>1848</v>
      </c>
      <c r="G194" s="14" t="s">
        <v>1844</v>
      </c>
      <c r="H194" s="14" t="s">
        <v>1845</v>
      </c>
      <c r="I194" s="15">
        <v>196.8</v>
      </c>
      <c r="J194" s="77">
        <v>2</v>
      </c>
      <c r="K194" s="92"/>
    </row>
    <row r="195" spans="1:11" ht="30.6" x14ac:dyDescent="0.25">
      <c r="A195" s="14" t="s">
        <v>1753</v>
      </c>
      <c r="B195" s="14" t="s">
        <v>1849</v>
      </c>
      <c r="C195" s="14" t="s">
        <v>1850</v>
      </c>
      <c r="D195" s="16">
        <v>45709</v>
      </c>
      <c r="E195" s="16"/>
      <c r="F195" s="14" t="s">
        <v>1851</v>
      </c>
      <c r="G195" s="14" t="s">
        <v>1844</v>
      </c>
      <c r="H195" s="14" t="s">
        <v>1845</v>
      </c>
      <c r="I195" s="15">
        <v>196.8</v>
      </c>
      <c r="J195" s="77">
        <v>2</v>
      </c>
      <c r="K195" s="92"/>
    </row>
    <row r="196" spans="1:11" ht="40.799999999999997" x14ac:dyDescent="0.25">
      <c r="A196" s="14" t="s">
        <v>1753</v>
      </c>
      <c r="B196" s="14" t="s">
        <v>1852</v>
      </c>
      <c r="C196" s="14" t="s">
        <v>1853</v>
      </c>
      <c r="D196" s="16">
        <v>45720</v>
      </c>
      <c r="E196" s="16"/>
      <c r="F196" s="14" t="s">
        <v>1854</v>
      </c>
      <c r="G196" s="14"/>
      <c r="H196" s="14" t="s">
        <v>1855</v>
      </c>
      <c r="I196" s="15">
        <v>14.6</v>
      </c>
      <c r="J196" s="77">
        <v>2</v>
      </c>
      <c r="K196" s="92"/>
    </row>
    <row r="197" spans="1:11" ht="20.399999999999999" x14ac:dyDescent="0.25">
      <c r="A197" s="14" t="s">
        <v>1753</v>
      </c>
      <c r="B197" s="14" t="s">
        <v>1856</v>
      </c>
      <c r="C197" s="14" t="s">
        <v>1857</v>
      </c>
      <c r="D197" s="16">
        <v>45709</v>
      </c>
      <c r="E197" s="16"/>
      <c r="F197" s="14" t="s">
        <v>1858</v>
      </c>
      <c r="G197" s="14" t="s">
        <v>1822</v>
      </c>
      <c r="H197" s="14" t="s">
        <v>1823</v>
      </c>
      <c r="I197" s="15">
        <v>160</v>
      </c>
      <c r="J197" s="77">
        <v>3</v>
      </c>
      <c r="K197" s="92"/>
    </row>
    <row r="198" spans="1:11" ht="30.6" x14ac:dyDescent="0.25">
      <c r="A198" s="14" t="s">
        <v>1753</v>
      </c>
      <c r="B198" s="14" t="s">
        <v>1859</v>
      </c>
      <c r="C198" s="14" t="s">
        <v>1850</v>
      </c>
      <c r="D198" s="16">
        <v>45709</v>
      </c>
      <c r="E198" s="16"/>
      <c r="F198" s="14" t="s">
        <v>1860</v>
      </c>
      <c r="G198" s="14" t="s">
        <v>1861</v>
      </c>
      <c r="H198" s="14" t="s">
        <v>1862</v>
      </c>
      <c r="I198" s="15">
        <v>240</v>
      </c>
      <c r="J198" s="77">
        <v>3</v>
      </c>
      <c r="K198" s="92"/>
    </row>
    <row r="199" spans="1:11" ht="78" customHeight="1" x14ac:dyDescent="0.25">
      <c r="A199" s="14" t="s">
        <v>1753</v>
      </c>
      <c r="B199" s="14"/>
      <c r="C199" s="14"/>
      <c r="D199" s="16"/>
      <c r="E199" s="16"/>
      <c r="F199" s="14" t="s">
        <v>1863</v>
      </c>
      <c r="G199" s="14"/>
      <c r="H199" s="14"/>
      <c r="I199" s="15"/>
      <c r="J199" s="77"/>
      <c r="K199" s="92"/>
    </row>
    <row r="200" spans="1:11" ht="20.399999999999999" x14ac:dyDescent="0.25">
      <c r="A200" s="14" t="s">
        <v>1753</v>
      </c>
      <c r="B200" s="14" t="s">
        <v>1864</v>
      </c>
      <c r="C200" s="14" t="s">
        <v>1865</v>
      </c>
      <c r="D200" s="16">
        <v>45716</v>
      </c>
      <c r="E200" s="16"/>
      <c r="F200" s="14" t="s">
        <v>1866</v>
      </c>
      <c r="G200" s="14" t="s">
        <v>1867</v>
      </c>
      <c r="H200" s="14" t="s">
        <v>1868</v>
      </c>
      <c r="I200" s="15">
        <v>82</v>
      </c>
      <c r="J200" s="77">
        <v>5</v>
      </c>
      <c r="K200" s="92"/>
    </row>
    <row r="201" spans="1:11" ht="79.2" customHeight="1" x14ac:dyDescent="0.25">
      <c r="A201" s="14" t="s">
        <v>1753</v>
      </c>
      <c r="B201" s="14"/>
      <c r="C201" s="14"/>
      <c r="D201" s="16"/>
      <c r="E201" s="16"/>
      <c r="F201" s="14" t="s">
        <v>2642</v>
      </c>
      <c r="G201" s="14"/>
      <c r="H201" s="14"/>
      <c r="I201" s="15"/>
      <c r="J201" s="77"/>
      <c r="K201" s="92"/>
    </row>
    <row r="202" spans="1:11" ht="25.2" customHeight="1" x14ac:dyDescent="0.25">
      <c r="A202" s="14" t="s">
        <v>1753</v>
      </c>
      <c r="B202" s="14" t="s">
        <v>2279</v>
      </c>
      <c r="C202" s="14" t="s">
        <v>2280</v>
      </c>
      <c r="D202" s="16">
        <v>45750</v>
      </c>
      <c r="E202" s="16"/>
      <c r="F202" s="14" t="s">
        <v>2281</v>
      </c>
      <c r="G202" s="14" t="s">
        <v>1867</v>
      </c>
      <c r="H202" s="14" t="s">
        <v>1868</v>
      </c>
      <c r="I202" s="15">
        <v>113</v>
      </c>
      <c r="J202" s="77">
        <v>5</v>
      </c>
      <c r="K202" s="92"/>
    </row>
    <row r="203" spans="1:11" ht="25.2" customHeight="1" x14ac:dyDescent="0.25">
      <c r="A203" s="14" t="s">
        <v>1753</v>
      </c>
      <c r="B203" s="14" t="s">
        <v>2741</v>
      </c>
      <c r="C203" s="14" t="s">
        <v>2742</v>
      </c>
      <c r="D203" s="16">
        <v>45750</v>
      </c>
      <c r="E203" s="16"/>
      <c r="F203" s="14" t="s">
        <v>2747</v>
      </c>
      <c r="G203" s="14"/>
      <c r="H203" s="14" t="s">
        <v>2748</v>
      </c>
      <c r="I203" s="15">
        <v>116</v>
      </c>
      <c r="J203" s="77">
        <v>5</v>
      </c>
      <c r="K203" s="92"/>
    </row>
    <row r="204" spans="1:11" ht="25.2" customHeight="1" x14ac:dyDescent="0.25">
      <c r="A204" s="14" t="s">
        <v>1753</v>
      </c>
      <c r="B204" s="14" t="s">
        <v>2743</v>
      </c>
      <c r="C204" s="14" t="s">
        <v>2744</v>
      </c>
      <c r="D204" s="16">
        <v>45750</v>
      </c>
      <c r="E204" s="16"/>
      <c r="F204" s="14" t="s">
        <v>2747</v>
      </c>
      <c r="G204" s="14"/>
      <c r="H204" s="14" t="s">
        <v>2740</v>
      </c>
      <c r="I204" s="15">
        <v>116</v>
      </c>
      <c r="J204" s="77">
        <v>5</v>
      </c>
      <c r="K204" s="92"/>
    </row>
    <row r="205" spans="1:11" ht="25.2" customHeight="1" x14ac:dyDescent="0.25">
      <c r="A205" s="14" t="s">
        <v>1753</v>
      </c>
      <c r="B205" s="14" t="s">
        <v>2745</v>
      </c>
      <c r="C205" s="14" t="s">
        <v>2746</v>
      </c>
      <c r="D205" s="16">
        <v>45750</v>
      </c>
      <c r="E205" s="16"/>
      <c r="F205" s="14" t="s">
        <v>2747</v>
      </c>
      <c r="G205" s="14"/>
      <c r="H205" s="14" t="s">
        <v>2739</v>
      </c>
      <c r="I205" s="15">
        <v>116</v>
      </c>
      <c r="J205" s="77">
        <v>5</v>
      </c>
      <c r="K205" s="92"/>
    </row>
    <row r="206" spans="1:11" ht="76.2" customHeight="1" x14ac:dyDescent="0.25">
      <c r="A206" s="14" t="s">
        <v>1753</v>
      </c>
      <c r="B206" s="14"/>
      <c r="C206" s="14"/>
      <c r="D206" s="16"/>
      <c r="E206" s="16"/>
      <c r="F206" s="14" t="s">
        <v>1869</v>
      </c>
      <c r="G206" s="14"/>
      <c r="H206" s="14"/>
      <c r="I206" s="15"/>
      <c r="J206" s="77"/>
      <c r="K206" s="92"/>
    </row>
    <row r="207" spans="1:11" ht="20.399999999999999" x14ac:dyDescent="0.25">
      <c r="A207" s="14" t="s">
        <v>1753</v>
      </c>
      <c r="B207" s="14" t="s">
        <v>1870</v>
      </c>
      <c r="C207" s="14" t="s">
        <v>1871</v>
      </c>
      <c r="D207" s="16">
        <v>45709</v>
      </c>
      <c r="E207" s="16"/>
      <c r="F207" s="14" t="s">
        <v>1872</v>
      </c>
      <c r="G207" s="14"/>
      <c r="H207" s="14" t="s">
        <v>1873</v>
      </c>
      <c r="I207" s="15">
        <v>116</v>
      </c>
      <c r="J207" s="77">
        <v>5</v>
      </c>
      <c r="K207" s="92"/>
    </row>
    <row r="208" spans="1:11" ht="20.399999999999999" x14ac:dyDescent="0.25">
      <c r="A208" s="14" t="s">
        <v>1753</v>
      </c>
      <c r="B208" s="14" t="s">
        <v>1874</v>
      </c>
      <c r="C208" s="14" t="s">
        <v>1875</v>
      </c>
      <c r="D208" s="16">
        <v>45709</v>
      </c>
      <c r="E208" s="16"/>
      <c r="F208" s="14" t="s">
        <v>1872</v>
      </c>
      <c r="G208" s="14"/>
      <c r="H208" s="14" t="s">
        <v>1876</v>
      </c>
      <c r="I208" s="15">
        <v>116</v>
      </c>
      <c r="J208" s="77">
        <v>5</v>
      </c>
      <c r="K208" s="92"/>
    </row>
    <row r="209" spans="1:11" ht="20.399999999999999" x14ac:dyDescent="0.25">
      <c r="A209" s="14" t="s">
        <v>1753</v>
      </c>
      <c r="B209" s="14" t="s">
        <v>1877</v>
      </c>
      <c r="C209" s="14" t="s">
        <v>1878</v>
      </c>
      <c r="D209" s="16">
        <v>45709</v>
      </c>
      <c r="E209" s="16"/>
      <c r="F209" s="14" t="s">
        <v>1872</v>
      </c>
      <c r="G209" s="14"/>
      <c r="H209" s="14" t="s">
        <v>1879</v>
      </c>
      <c r="I209" s="15">
        <v>116</v>
      </c>
      <c r="J209" s="77">
        <v>5</v>
      </c>
      <c r="K209" s="92"/>
    </row>
    <row r="210" spans="1:11" ht="79.2" customHeight="1" x14ac:dyDescent="0.25">
      <c r="A210" s="14" t="s">
        <v>1753</v>
      </c>
      <c r="B210" s="14"/>
      <c r="C210" s="14"/>
      <c r="D210" s="16"/>
      <c r="E210" s="16"/>
      <c r="F210" s="14" t="s">
        <v>2641</v>
      </c>
      <c r="G210" s="14"/>
      <c r="H210" s="14"/>
      <c r="I210" s="15"/>
      <c r="J210" s="77"/>
      <c r="K210" s="92"/>
    </row>
    <row r="211" spans="1:11" ht="20.399999999999999" x14ac:dyDescent="0.25">
      <c r="A211" s="14" t="s">
        <v>1753</v>
      </c>
      <c r="B211" s="14" t="s">
        <v>1880</v>
      </c>
      <c r="C211" s="14" t="s">
        <v>1881</v>
      </c>
      <c r="D211" s="16">
        <v>45715</v>
      </c>
      <c r="E211" s="16"/>
      <c r="F211" s="14" t="s">
        <v>1882</v>
      </c>
      <c r="G211" s="14" t="s">
        <v>1883</v>
      </c>
      <c r="H211" s="14" t="s">
        <v>1884</v>
      </c>
      <c r="I211" s="15">
        <v>115</v>
      </c>
      <c r="J211" s="77">
        <v>5</v>
      </c>
      <c r="K211" s="92"/>
    </row>
    <row r="212" spans="1:11" ht="90" customHeight="1" x14ac:dyDescent="0.25">
      <c r="A212" s="14" t="s">
        <v>1753</v>
      </c>
      <c r="B212" s="14"/>
      <c r="C212" s="14"/>
      <c r="D212" s="16"/>
      <c r="E212" s="16"/>
      <c r="F212" s="14" t="s">
        <v>2640</v>
      </c>
      <c r="G212" s="14"/>
      <c r="H212" s="14"/>
      <c r="I212" s="15"/>
      <c r="J212" s="77"/>
      <c r="K212" s="92"/>
    </row>
    <row r="213" spans="1:11" ht="45.6" customHeight="1" x14ac:dyDescent="0.25">
      <c r="A213" s="14" t="s">
        <v>1753</v>
      </c>
      <c r="B213" s="14" t="s">
        <v>2300</v>
      </c>
      <c r="C213" s="14" t="s">
        <v>2301</v>
      </c>
      <c r="D213" s="16">
        <v>45750</v>
      </c>
      <c r="E213" s="16"/>
      <c r="F213" s="14" t="s">
        <v>2302</v>
      </c>
      <c r="G213" s="14" t="s">
        <v>2303</v>
      </c>
      <c r="H213" s="14" t="s">
        <v>2304</v>
      </c>
      <c r="I213" s="15">
        <v>50</v>
      </c>
      <c r="J213" s="77">
        <v>5</v>
      </c>
      <c r="K213" s="92"/>
    </row>
    <row r="214" spans="1:11" ht="77.400000000000006" customHeight="1" x14ac:dyDescent="0.25">
      <c r="A214" s="14" t="s">
        <v>1753</v>
      </c>
      <c r="B214" s="14"/>
      <c r="C214" s="14"/>
      <c r="D214" s="16"/>
      <c r="E214" s="16"/>
      <c r="F214" s="14" t="s">
        <v>2756</v>
      </c>
      <c r="G214" s="14"/>
      <c r="H214" s="14"/>
      <c r="I214" s="15"/>
      <c r="J214" s="77"/>
      <c r="K214" s="92"/>
    </row>
    <row r="215" spans="1:11" ht="25.2" customHeight="1" x14ac:dyDescent="0.25">
      <c r="A215" s="14" t="s">
        <v>1753</v>
      </c>
      <c r="B215" s="14" t="s">
        <v>2757</v>
      </c>
      <c r="C215" s="14" t="s">
        <v>2758</v>
      </c>
      <c r="D215" s="16">
        <v>45750</v>
      </c>
      <c r="E215" s="16"/>
      <c r="F215" s="14" t="s">
        <v>2761</v>
      </c>
      <c r="G215" s="14"/>
      <c r="H215" s="14" t="s">
        <v>1876</v>
      </c>
      <c r="I215" s="15">
        <v>116</v>
      </c>
      <c r="J215" s="77">
        <v>5</v>
      </c>
      <c r="K215" s="92"/>
    </row>
    <row r="216" spans="1:11" ht="27.6" customHeight="1" x14ac:dyDescent="0.25">
      <c r="A216" s="14" t="s">
        <v>1753</v>
      </c>
      <c r="B216" s="14" t="s">
        <v>2759</v>
      </c>
      <c r="C216" s="14" t="s">
        <v>2760</v>
      </c>
      <c r="D216" s="16">
        <v>45750</v>
      </c>
      <c r="E216" s="16"/>
      <c r="F216" s="14" t="s">
        <v>2761</v>
      </c>
      <c r="G216" s="14"/>
      <c r="H216" s="14" t="s">
        <v>1895</v>
      </c>
      <c r="I216" s="15">
        <v>116</v>
      </c>
      <c r="J216" s="77">
        <v>5</v>
      </c>
      <c r="K216" s="92"/>
    </row>
    <row r="217" spans="1:11" ht="27" customHeight="1" x14ac:dyDescent="0.25">
      <c r="A217" s="14" t="s">
        <v>1753</v>
      </c>
      <c r="B217" s="14" t="s">
        <v>2762</v>
      </c>
      <c r="C217" s="14" t="s">
        <v>2763</v>
      </c>
      <c r="D217" s="16">
        <v>45750</v>
      </c>
      <c r="E217" s="16"/>
      <c r="F217" s="14" t="s">
        <v>2761</v>
      </c>
      <c r="G217" s="14"/>
      <c r="H217" s="14" t="s">
        <v>1873</v>
      </c>
      <c r="I217" s="15">
        <v>116</v>
      </c>
      <c r="J217" s="77">
        <v>5</v>
      </c>
      <c r="K217" s="92"/>
    </row>
    <row r="218" spans="1:11" ht="79.8" customHeight="1" x14ac:dyDescent="0.25">
      <c r="A218" s="14" t="s">
        <v>1753</v>
      </c>
      <c r="B218" s="14"/>
      <c r="C218" s="14"/>
      <c r="D218" s="16"/>
      <c r="E218" s="16"/>
      <c r="F218" s="14" t="s">
        <v>2801</v>
      </c>
      <c r="G218" s="14"/>
      <c r="H218" s="14"/>
      <c r="I218" s="15"/>
      <c r="J218" s="77"/>
      <c r="K218" s="92"/>
    </row>
    <row r="219" spans="1:11" ht="27" customHeight="1" x14ac:dyDescent="0.25">
      <c r="A219" s="14" t="s">
        <v>1753</v>
      </c>
      <c r="B219" s="14" t="s">
        <v>2792</v>
      </c>
      <c r="C219" s="14" t="s">
        <v>2793</v>
      </c>
      <c r="D219" s="16">
        <v>45757</v>
      </c>
      <c r="E219" s="16"/>
      <c r="F219" s="14" t="s">
        <v>2798</v>
      </c>
      <c r="G219" s="14"/>
      <c r="H219" s="14" t="s">
        <v>2799</v>
      </c>
      <c r="I219" s="15">
        <v>88</v>
      </c>
      <c r="J219" s="77">
        <v>5</v>
      </c>
      <c r="K219" s="92"/>
    </row>
    <row r="220" spans="1:11" ht="27" customHeight="1" x14ac:dyDescent="0.25">
      <c r="A220" s="14" t="s">
        <v>1753</v>
      </c>
      <c r="B220" s="14" t="s">
        <v>2794</v>
      </c>
      <c r="C220" s="14" t="s">
        <v>2795</v>
      </c>
      <c r="D220" s="16">
        <v>45757</v>
      </c>
      <c r="E220" s="16"/>
      <c r="F220" s="14" t="s">
        <v>2798</v>
      </c>
      <c r="G220" s="14"/>
      <c r="H220" s="14" t="s">
        <v>2659</v>
      </c>
      <c r="I220" s="15">
        <v>88</v>
      </c>
      <c r="J220" s="77">
        <v>5</v>
      </c>
      <c r="K220" s="92"/>
    </row>
    <row r="221" spans="1:11" ht="27" customHeight="1" x14ac:dyDescent="0.25">
      <c r="A221" s="14" t="s">
        <v>1753</v>
      </c>
      <c r="B221" s="14" t="s">
        <v>2796</v>
      </c>
      <c r="C221" s="14" t="s">
        <v>2797</v>
      </c>
      <c r="D221" s="16">
        <v>45757</v>
      </c>
      <c r="E221" s="16"/>
      <c r="F221" s="14" t="s">
        <v>2798</v>
      </c>
      <c r="G221" s="14"/>
      <c r="H221" s="14" t="s">
        <v>1876</v>
      </c>
      <c r="I221" s="15">
        <v>88</v>
      </c>
      <c r="J221" s="77">
        <v>5</v>
      </c>
      <c r="K221" s="92"/>
    </row>
    <row r="222" spans="1:11" ht="77.400000000000006" customHeight="1" x14ac:dyDescent="0.25">
      <c r="A222" s="14" t="s">
        <v>1753</v>
      </c>
      <c r="B222" s="14"/>
      <c r="C222" s="14"/>
      <c r="D222" s="16"/>
      <c r="E222" s="16"/>
      <c r="F222" s="14" t="s">
        <v>4219</v>
      </c>
      <c r="G222" s="14"/>
      <c r="H222" s="14"/>
      <c r="I222" s="15"/>
      <c r="J222" s="77"/>
      <c r="K222" s="92"/>
    </row>
    <row r="223" spans="1:11" ht="27" customHeight="1" x14ac:dyDescent="0.25">
      <c r="A223" s="14" t="s">
        <v>1753</v>
      </c>
      <c r="B223" s="14" t="s">
        <v>3604</v>
      </c>
      <c r="C223" s="14" t="s">
        <v>3605</v>
      </c>
      <c r="D223" s="16">
        <v>45782</v>
      </c>
      <c r="E223" s="16"/>
      <c r="F223" s="14" t="s">
        <v>3606</v>
      </c>
      <c r="G223" s="14" t="s">
        <v>1867</v>
      </c>
      <c r="H223" s="14" t="s">
        <v>1868</v>
      </c>
      <c r="I223" s="15">
        <v>82</v>
      </c>
      <c r="J223" s="77">
        <v>5</v>
      </c>
      <c r="K223" s="92"/>
    </row>
    <row r="224" spans="1:11" ht="27" customHeight="1" x14ac:dyDescent="0.25">
      <c r="A224" s="14" t="s">
        <v>1753</v>
      </c>
      <c r="B224" s="14" t="s">
        <v>3975</v>
      </c>
      <c r="C224" s="14" t="s">
        <v>3976</v>
      </c>
      <c r="D224" s="16">
        <v>45793</v>
      </c>
      <c r="E224" s="16"/>
      <c r="F224" s="14" t="s">
        <v>3979</v>
      </c>
      <c r="G224" s="14"/>
      <c r="H224" s="14" t="s">
        <v>2748</v>
      </c>
      <c r="I224" s="15">
        <v>116</v>
      </c>
      <c r="J224" s="77">
        <v>5</v>
      </c>
      <c r="K224" s="92"/>
    </row>
    <row r="225" spans="1:11" ht="27" customHeight="1" x14ac:dyDescent="0.25">
      <c r="A225" s="14" t="s">
        <v>1753</v>
      </c>
      <c r="B225" s="14" t="s">
        <v>3977</v>
      </c>
      <c r="C225" s="14" t="s">
        <v>3978</v>
      </c>
      <c r="D225" s="16">
        <v>45793</v>
      </c>
      <c r="E225" s="16"/>
      <c r="F225" s="14" t="s">
        <v>3979</v>
      </c>
      <c r="G225" s="14"/>
      <c r="H225" s="14" t="s">
        <v>2780</v>
      </c>
      <c r="I225" s="15">
        <v>136</v>
      </c>
      <c r="J225" s="77">
        <v>5</v>
      </c>
      <c r="K225" s="92"/>
    </row>
    <row r="226" spans="1:11" ht="27" customHeight="1" x14ac:dyDescent="0.25">
      <c r="A226" s="14" t="s">
        <v>1753</v>
      </c>
      <c r="B226" s="14" t="s">
        <v>3980</v>
      </c>
      <c r="C226" s="14" t="s">
        <v>3981</v>
      </c>
      <c r="D226" s="16">
        <v>45793</v>
      </c>
      <c r="E226" s="16"/>
      <c r="F226" s="14" t="s">
        <v>3979</v>
      </c>
      <c r="G226" s="14"/>
      <c r="H226" s="14" t="s">
        <v>2659</v>
      </c>
      <c r="I226" s="15">
        <v>136</v>
      </c>
      <c r="J226" s="77">
        <v>5</v>
      </c>
      <c r="K226" s="92"/>
    </row>
    <row r="227" spans="1:11" ht="76.2" customHeight="1" x14ac:dyDescent="0.25">
      <c r="A227" s="14" t="s">
        <v>1753</v>
      </c>
      <c r="B227" s="14"/>
      <c r="C227" s="14"/>
      <c r="D227" s="16"/>
      <c r="E227" s="16"/>
      <c r="F227" s="14" t="s">
        <v>3783</v>
      </c>
      <c r="G227" s="14"/>
      <c r="H227" s="14"/>
      <c r="I227" s="15"/>
      <c r="J227" s="77"/>
      <c r="K227" s="92"/>
    </row>
    <row r="228" spans="1:11" ht="27" customHeight="1" x14ac:dyDescent="0.25">
      <c r="A228" s="14" t="s">
        <v>1753</v>
      </c>
      <c r="B228" s="14" t="s">
        <v>3607</v>
      </c>
      <c r="C228" s="14" t="s">
        <v>3608</v>
      </c>
      <c r="D228" s="16">
        <v>45784</v>
      </c>
      <c r="E228" s="16"/>
      <c r="F228" s="14" t="s">
        <v>3609</v>
      </c>
      <c r="G228" s="14" t="s">
        <v>2290</v>
      </c>
      <c r="H228" s="14" t="s">
        <v>2291</v>
      </c>
      <c r="I228" s="15">
        <v>83</v>
      </c>
      <c r="J228" s="77">
        <v>5</v>
      </c>
      <c r="K228" s="92"/>
    </row>
    <row r="229" spans="1:11" ht="35.4" customHeight="1" x14ac:dyDescent="0.25">
      <c r="A229" s="14" t="s">
        <v>1753</v>
      </c>
      <c r="B229" s="14" t="s">
        <v>3776</v>
      </c>
      <c r="C229" s="14" t="s">
        <v>3777</v>
      </c>
      <c r="D229" s="16">
        <v>45784</v>
      </c>
      <c r="E229" s="16"/>
      <c r="F229" s="14" t="s">
        <v>3778</v>
      </c>
      <c r="G229" s="14"/>
      <c r="H229" s="14" t="s">
        <v>2630</v>
      </c>
      <c r="I229" s="15">
        <v>162</v>
      </c>
      <c r="J229" s="77">
        <v>5</v>
      </c>
      <c r="K229" s="92"/>
    </row>
    <row r="230" spans="1:11" ht="38.4" customHeight="1" x14ac:dyDescent="0.25">
      <c r="A230" s="14" t="s">
        <v>1753</v>
      </c>
      <c r="B230" s="14" t="s">
        <v>3779</v>
      </c>
      <c r="C230" s="14" t="s">
        <v>3780</v>
      </c>
      <c r="D230" s="16">
        <v>45784</v>
      </c>
      <c r="E230" s="16"/>
      <c r="F230" s="14" t="s">
        <v>3778</v>
      </c>
      <c r="G230" s="14"/>
      <c r="H230" s="14" t="s">
        <v>1879</v>
      </c>
      <c r="I230" s="15">
        <v>162</v>
      </c>
      <c r="J230" s="77">
        <v>5</v>
      </c>
      <c r="K230" s="92"/>
    </row>
    <row r="231" spans="1:11" ht="34.799999999999997" customHeight="1" x14ac:dyDescent="0.25">
      <c r="A231" s="14" t="s">
        <v>1753</v>
      </c>
      <c r="B231" s="14" t="s">
        <v>3781</v>
      </c>
      <c r="C231" s="14" t="s">
        <v>3782</v>
      </c>
      <c r="D231" s="16">
        <v>45784</v>
      </c>
      <c r="E231" s="16"/>
      <c r="F231" s="14" t="s">
        <v>3778</v>
      </c>
      <c r="G231" s="14"/>
      <c r="H231" s="14" t="s">
        <v>2739</v>
      </c>
      <c r="I231" s="15">
        <v>162</v>
      </c>
      <c r="J231" s="77">
        <v>5</v>
      </c>
      <c r="K231" s="92"/>
    </row>
    <row r="232" spans="1:11" ht="80.400000000000006" customHeight="1" x14ac:dyDescent="0.25">
      <c r="A232" s="14" t="s">
        <v>1753</v>
      </c>
      <c r="B232" s="14"/>
      <c r="C232" s="14"/>
      <c r="D232" s="16"/>
      <c r="E232" s="16"/>
      <c r="F232" s="14" t="s">
        <v>2800</v>
      </c>
      <c r="G232" s="14"/>
      <c r="H232" s="14"/>
      <c r="I232" s="15"/>
      <c r="J232" s="77"/>
      <c r="K232" s="92"/>
    </row>
    <row r="233" spans="1:11" ht="27" customHeight="1" x14ac:dyDescent="0.25">
      <c r="A233" s="14" t="s">
        <v>1753</v>
      </c>
      <c r="B233" s="14" t="s">
        <v>2802</v>
      </c>
      <c r="C233" s="14" t="s">
        <v>2803</v>
      </c>
      <c r="D233" s="16">
        <v>45757</v>
      </c>
      <c r="E233" s="16"/>
      <c r="F233" s="14" t="s">
        <v>2808</v>
      </c>
      <c r="G233" s="14"/>
      <c r="H233" s="14" t="s">
        <v>2667</v>
      </c>
      <c r="I233" s="15">
        <v>88</v>
      </c>
      <c r="J233" s="77">
        <v>5</v>
      </c>
      <c r="K233" s="92"/>
    </row>
    <row r="234" spans="1:11" ht="27" customHeight="1" x14ac:dyDescent="0.25">
      <c r="A234" s="14" t="s">
        <v>1753</v>
      </c>
      <c r="B234" s="14" t="s">
        <v>2804</v>
      </c>
      <c r="C234" s="14" t="s">
        <v>2805</v>
      </c>
      <c r="D234" s="16">
        <v>45757</v>
      </c>
      <c r="E234" s="16"/>
      <c r="F234" s="14" t="s">
        <v>2808</v>
      </c>
      <c r="G234" s="14"/>
      <c r="H234" s="14" t="s">
        <v>2630</v>
      </c>
      <c r="I234" s="15">
        <v>88</v>
      </c>
      <c r="J234" s="77">
        <v>5</v>
      </c>
      <c r="K234" s="92"/>
    </row>
    <row r="235" spans="1:11" ht="27" customHeight="1" x14ac:dyDescent="0.25">
      <c r="A235" s="14" t="s">
        <v>1753</v>
      </c>
      <c r="B235" s="14" t="s">
        <v>2806</v>
      </c>
      <c r="C235" s="14" t="s">
        <v>2807</v>
      </c>
      <c r="D235" s="16">
        <v>45757</v>
      </c>
      <c r="E235" s="16"/>
      <c r="F235" s="14" t="s">
        <v>2808</v>
      </c>
      <c r="G235" s="14"/>
      <c r="H235" s="14" t="s">
        <v>1879</v>
      </c>
      <c r="I235" s="15">
        <v>88</v>
      </c>
      <c r="J235" s="77">
        <v>5</v>
      </c>
      <c r="K235" s="92"/>
    </row>
    <row r="236" spans="1:11" ht="79.8" customHeight="1" x14ac:dyDescent="0.25">
      <c r="A236" s="14" t="s">
        <v>1753</v>
      </c>
      <c r="B236" s="14"/>
      <c r="C236" s="14"/>
      <c r="D236" s="16"/>
      <c r="E236" s="16"/>
      <c r="F236" s="14" t="s">
        <v>4220</v>
      </c>
      <c r="G236" s="14"/>
      <c r="H236" s="14"/>
      <c r="I236" s="15"/>
      <c r="J236" s="77"/>
      <c r="K236" s="92"/>
    </row>
    <row r="237" spans="1:11" ht="27" customHeight="1" x14ac:dyDescent="0.25">
      <c r="A237" s="14" t="s">
        <v>1753</v>
      </c>
      <c r="B237" s="14" t="s">
        <v>3987</v>
      </c>
      <c r="C237" s="14" t="s">
        <v>3988</v>
      </c>
      <c r="D237" s="16">
        <v>45796</v>
      </c>
      <c r="E237" s="16"/>
      <c r="F237" s="14" t="s">
        <v>3991</v>
      </c>
      <c r="G237" s="14"/>
      <c r="H237" s="14" t="s">
        <v>1873</v>
      </c>
      <c r="I237" s="15">
        <v>88</v>
      </c>
      <c r="J237" s="77">
        <v>5</v>
      </c>
      <c r="K237" s="92"/>
    </row>
    <row r="238" spans="1:11" ht="27" customHeight="1" x14ac:dyDescent="0.25">
      <c r="A238" s="14" t="s">
        <v>1753</v>
      </c>
      <c r="B238" s="14" t="s">
        <v>3989</v>
      </c>
      <c r="C238" s="14" t="s">
        <v>3990</v>
      </c>
      <c r="D238" s="16">
        <v>45796</v>
      </c>
      <c r="E238" s="16"/>
      <c r="F238" s="14" t="s">
        <v>3991</v>
      </c>
      <c r="G238" s="14"/>
      <c r="H238" s="14" t="s">
        <v>2667</v>
      </c>
      <c r="I238" s="15">
        <v>88</v>
      </c>
      <c r="J238" s="77">
        <v>5</v>
      </c>
      <c r="K238" s="92"/>
    </row>
    <row r="239" spans="1:11" ht="27" customHeight="1" x14ac:dyDescent="0.25">
      <c r="A239" s="14" t="s">
        <v>1753</v>
      </c>
      <c r="B239" s="14" t="s">
        <v>3992</v>
      </c>
      <c r="C239" s="14" t="s">
        <v>3993</v>
      </c>
      <c r="D239" s="16">
        <v>45796</v>
      </c>
      <c r="E239" s="16"/>
      <c r="F239" s="14" t="s">
        <v>3991</v>
      </c>
      <c r="G239" s="14"/>
      <c r="H239" s="14" t="s">
        <v>1895</v>
      </c>
      <c r="I239" s="15">
        <v>88</v>
      </c>
      <c r="J239" s="77">
        <v>5</v>
      </c>
      <c r="K239" s="92"/>
    </row>
    <row r="240" spans="1:11" ht="80.400000000000006" customHeight="1" x14ac:dyDescent="0.25">
      <c r="A240" s="14" t="s">
        <v>1753</v>
      </c>
      <c r="B240" s="14"/>
      <c r="C240" s="14"/>
      <c r="D240" s="16"/>
      <c r="E240" s="16"/>
      <c r="F240" s="14" t="s">
        <v>4221</v>
      </c>
      <c r="G240" s="14"/>
      <c r="H240" s="14"/>
      <c r="I240" s="15"/>
      <c r="J240" s="77"/>
      <c r="K240" s="92"/>
    </row>
    <row r="241" spans="1:11" ht="27" customHeight="1" x14ac:dyDescent="0.25">
      <c r="A241" s="14" t="s">
        <v>1753</v>
      </c>
      <c r="B241" s="14" t="s">
        <v>3999</v>
      </c>
      <c r="C241" s="14" t="s">
        <v>4000</v>
      </c>
      <c r="D241" s="16">
        <v>45796</v>
      </c>
      <c r="E241" s="16"/>
      <c r="F241" s="14" t="s">
        <v>4001</v>
      </c>
      <c r="G241" s="14"/>
      <c r="H241" s="14" t="s">
        <v>2799</v>
      </c>
      <c r="I241" s="15">
        <v>88</v>
      </c>
      <c r="J241" s="77">
        <v>5</v>
      </c>
      <c r="K241" s="92"/>
    </row>
    <row r="242" spans="1:11" ht="27" customHeight="1" x14ac:dyDescent="0.25">
      <c r="A242" s="14" t="s">
        <v>1753</v>
      </c>
      <c r="B242" s="14" t="s">
        <v>4062</v>
      </c>
      <c r="C242" s="14" t="s">
        <v>4063</v>
      </c>
      <c r="D242" s="16">
        <v>45796</v>
      </c>
      <c r="E242" s="16"/>
      <c r="F242" s="14" t="s">
        <v>4001</v>
      </c>
      <c r="G242" s="14"/>
      <c r="H242" s="14" t="s">
        <v>1876</v>
      </c>
      <c r="I242" s="15">
        <v>88</v>
      </c>
      <c r="J242" s="77">
        <v>5</v>
      </c>
      <c r="K242" s="92"/>
    </row>
    <row r="243" spans="1:11" ht="27" customHeight="1" x14ac:dyDescent="0.25">
      <c r="A243" s="14" t="s">
        <v>1753</v>
      </c>
      <c r="B243" s="14" t="s">
        <v>4064</v>
      </c>
      <c r="C243" s="14" t="s">
        <v>4065</v>
      </c>
      <c r="D243" s="16">
        <v>45796</v>
      </c>
      <c r="E243" s="16"/>
      <c r="F243" s="14" t="s">
        <v>4001</v>
      </c>
      <c r="G243" s="14"/>
      <c r="H243" s="14" t="s">
        <v>2740</v>
      </c>
      <c r="I243" s="15">
        <v>88</v>
      </c>
      <c r="J243" s="77">
        <v>5</v>
      </c>
      <c r="K243" s="92"/>
    </row>
    <row r="244" spans="1:11" ht="76.2" customHeight="1" x14ac:dyDescent="0.25">
      <c r="A244" s="14" t="s">
        <v>1753</v>
      </c>
      <c r="B244" s="14"/>
      <c r="C244" s="14"/>
      <c r="D244" s="16"/>
      <c r="E244" s="16"/>
      <c r="F244" s="14" t="s">
        <v>1885</v>
      </c>
      <c r="G244" s="14"/>
      <c r="H244" s="14"/>
      <c r="I244" s="15"/>
      <c r="J244" s="77"/>
      <c r="K244" s="92"/>
    </row>
    <row r="245" spans="1:11" ht="20.399999999999999" x14ac:dyDescent="0.25">
      <c r="A245" s="14" t="s">
        <v>1753</v>
      </c>
      <c r="B245" s="14" t="s">
        <v>1886</v>
      </c>
      <c r="C245" s="14" t="s">
        <v>1887</v>
      </c>
      <c r="D245" s="16">
        <v>45709</v>
      </c>
      <c r="E245" s="16"/>
      <c r="F245" s="14" t="s">
        <v>1888</v>
      </c>
      <c r="G245" s="14"/>
      <c r="H245" s="14" t="s">
        <v>1889</v>
      </c>
      <c r="I245" s="15">
        <v>116</v>
      </c>
      <c r="J245" s="77">
        <v>5</v>
      </c>
      <c r="K245" s="92"/>
    </row>
    <row r="246" spans="1:11" ht="20.399999999999999" x14ac:dyDescent="0.25">
      <c r="A246" s="14" t="s">
        <v>1753</v>
      </c>
      <c r="B246" s="14" t="s">
        <v>1890</v>
      </c>
      <c r="C246" s="14" t="s">
        <v>1891</v>
      </c>
      <c r="D246" s="16">
        <v>45709</v>
      </c>
      <c r="E246" s="16"/>
      <c r="F246" s="14" t="s">
        <v>1888</v>
      </c>
      <c r="G246" s="14"/>
      <c r="H246" s="14" t="s">
        <v>1892</v>
      </c>
      <c r="I246" s="15">
        <v>116</v>
      </c>
      <c r="J246" s="77">
        <v>5</v>
      </c>
      <c r="K246" s="92"/>
    </row>
    <row r="247" spans="1:11" ht="20.399999999999999" x14ac:dyDescent="0.25">
      <c r="A247" s="14" t="s">
        <v>1753</v>
      </c>
      <c r="B247" s="14" t="s">
        <v>1893</v>
      </c>
      <c r="C247" s="14" t="s">
        <v>1894</v>
      </c>
      <c r="D247" s="16">
        <v>45709</v>
      </c>
      <c r="E247" s="16"/>
      <c r="F247" s="14" t="s">
        <v>1888</v>
      </c>
      <c r="G247" s="14"/>
      <c r="H247" s="14" t="s">
        <v>1895</v>
      </c>
      <c r="I247" s="15">
        <v>116</v>
      </c>
      <c r="J247" s="77">
        <v>5</v>
      </c>
      <c r="K247" s="92"/>
    </row>
    <row r="248" spans="1:11" ht="77.400000000000006" customHeight="1" x14ac:dyDescent="0.25">
      <c r="A248" s="14" t="s">
        <v>1753</v>
      </c>
      <c r="B248" s="14"/>
      <c r="C248" s="14"/>
      <c r="D248" s="16"/>
      <c r="E248" s="16"/>
      <c r="F248" s="14" t="s">
        <v>2639</v>
      </c>
      <c r="G248" s="14"/>
      <c r="H248" s="14"/>
      <c r="I248" s="15"/>
      <c r="J248" s="77"/>
      <c r="K248" s="92"/>
    </row>
    <row r="249" spans="1:11" ht="21" customHeight="1" x14ac:dyDescent="0.25">
      <c r="A249" s="14" t="s">
        <v>1753</v>
      </c>
      <c r="B249" s="14" t="s">
        <v>2287</v>
      </c>
      <c r="C249" s="14" t="s">
        <v>2288</v>
      </c>
      <c r="D249" s="16">
        <v>45750</v>
      </c>
      <c r="E249" s="16"/>
      <c r="F249" s="14" t="s">
        <v>2289</v>
      </c>
      <c r="G249" s="14" t="s">
        <v>2290</v>
      </c>
      <c r="H249" s="14" t="s">
        <v>2291</v>
      </c>
      <c r="I249" s="15">
        <v>96</v>
      </c>
      <c r="J249" s="77">
        <v>5</v>
      </c>
      <c r="K249" s="92"/>
    </row>
    <row r="250" spans="1:11" ht="76.8" customHeight="1" x14ac:dyDescent="0.25">
      <c r="A250" s="14" t="s">
        <v>1753</v>
      </c>
      <c r="B250" s="14"/>
      <c r="C250" s="14"/>
      <c r="D250" s="16"/>
      <c r="E250" s="16"/>
      <c r="F250" s="313" t="s">
        <v>5607</v>
      </c>
      <c r="G250" s="14"/>
      <c r="H250" s="14"/>
      <c r="I250" s="15"/>
      <c r="J250" s="77"/>
      <c r="K250" s="92"/>
    </row>
    <row r="251" spans="1:11" ht="24.6" customHeight="1" x14ac:dyDescent="0.25">
      <c r="A251" s="14" t="s">
        <v>1753</v>
      </c>
      <c r="B251" s="14" t="s">
        <v>4665</v>
      </c>
      <c r="C251" s="14" t="s">
        <v>4666</v>
      </c>
      <c r="D251" s="16">
        <v>45827</v>
      </c>
      <c r="E251" s="16"/>
      <c r="F251" s="313" t="s">
        <v>4667</v>
      </c>
      <c r="G251" s="14" t="s">
        <v>4668</v>
      </c>
      <c r="H251" s="14" t="s">
        <v>4669</v>
      </c>
      <c r="I251" s="15">
        <v>121</v>
      </c>
      <c r="J251" s="77">
        <v>5</v>
      </c>
      <c r="K251" s="92"/>
    </row>
    <row r="252" spans="1:11" ht="24.6" customHeight="1" x14ac:dyDescent="0.25">
      <c r="A252" s="14" t="s">
        <v>1753</v>
      </c>
      <c r="B252" s="14" t="s">
        <v>6394</v>
      </c>
      <c r="C252" s="14" t="s">
        <v>6395</v>
      </c>
      <c r="D252" s="16">
        <v>45849</v>
      </c>
      <c r="E252" s="16"/>
      <c r="F252" s="313" t="s">
        <v>6400</v>
      </c>
      <c r="G252" s="14"/>
      <c r="H252" s="14" t="s">
        <v>1889</v>
      </c>
      <c r="I252" s="15">
        <v>116</v>
      </c>
      <c r="J252" s="77">
        <v>5</v>
      </c>
      <c r="K252" s="92"/>
    </row>
    <row r="253" spans="1:11" ht="24.6" customHeight="1" x14ac:dyDescent="0.25">
      <c r="A253" s="14" t="s">
        <v>1753</v>
      </c>
      <c r="B253" s="14" t="s">
        <v>6396</v>
      </c>
      <c r="C253" s="14" t="s">
        <v>6397</v>
      </c>
      <c r="D253" s="16">
        <v>45849</v>
      </c>
      <c r="E253" s="16"/>
      <c r="F253" s="313" t="s">
        <v>6400</v>
      </c>
      <c r="G253" s="14"/>
      <c r="H253" s="14" t="s">
        <v>1892</v>
      </c>
      <c r="I253" s="15">
        <v>116</v>
      </c>
      <c r="J253" s="77">
        <v>5</v>
      </c>
      <c r="K253" s="92"/>
    </row>
    <row r="254" spans="1:11" ht="24.6" customHeight="1" x14ac:dyDescent="0.25">
      <c r="A254" s="14" t="s">
        <v>1753</v>
      </c>
      <c r="B254" s="14" t="s">
        <v>6398</v>
      </c>
      <c r="C254" s="14" t="s">
        <v>6399</v>
      </c>
      <c r="D254" s="16">
        <v>45849</v>
      </c>
      <c r="E254" s="16"/>
      <c r="F254" s="313" t="s">
        <v>6400</v>
      </c>
      <c r="G254" s="14"/>
      <c r="H254" s="14" t="s">
        <v>1879</v>
      </c>
      <c r="I254" s="15">
        <v>116</v>
      </c>
      <c r="J254" s="77">
        <v>5</v>
      </c>
      <c r="K254" s="92"/>
    </row>
    <row r="255" spans="1:11" ht="80.400000000000006" customHeight="1" x14ac:dyDescent="0.25">
      <c r="A255" s="14" t="s">
        <v>1753</v>
      </c>
      <c r="B255" s="14"/>
      <c r="C255" s="14"/>
      <c r="D255" s="16"/>
      <c r="E255" s="16"/>
      <c r="F255" s="313" t="s">
        <v>5608</v>
      </c>
      <c r="G255" s="14"/>
      <c r="H255" s="14"/>
      <c r="I255" s="15"/>
      <c r="J255" s="77"/>
      <c r="K255" s="92"/>
    </row>
    <row r="256" spans="1:11" ht="24.6" customHeight="1" x14ac:dyDescent="0.25">
      <c r="A256" s="14" t="s">
        <v>1753</v>
      </c>
      <c r="B256" s="14" t="s">
        <v>5195</v>
      </c>
      <c r="C256" s="14" t="s">
        <v>5196</v>
      </c>
      <c r="D256" s="16">
        <v>45814</v>
      </c>
      <c r="E256" s="16"/>
      <c r="F256" s="14" t="s">
        <v>5199</v>
      </c>
      <c r="G256" s="14"/>
      <c r="H256" s="14" t="s">
        <v>1892</v>
      </c>
      <c r="I256" s="15">
        <v>116</v>
      </c>
      <c r="J256" s="77">
        <v>5</v>
      </c>
      <c r="K256" s="92"/>
    </row>
    <row r="257" spans="1:11" ht="24.6" customHeight="1" x14ac:dyDescent="0.25">
      <c r="A257" s="14" t="s">
        <v>1753</v>
      </c>
      <c r="B257" s="14" t="s">
        <v>5197</v>
      </c>
      <c r="C257" s="14" t="s">
        <v>5198</v>
      </c>
      <c r="D257" s="16">
        <v>45814</v>
      </c>
      <c r="E257" s="16"/>
      <c r="F257" s="14" t="s">
        <v>5199</v>
      </c>
      <c r="G257" s="14"/>
      <c r="H257" s="14" t="s">
        <v>2667</v>
      </c>
      <c r="I257" s="15">
        <v>116</v>
      </c>
      <c r="J257" s="77">
        <v>5</v>
      </c>
      <c r="K257" s="92"/>
    </row>
    <row r="258" spans="1:11" ht="24.6" customHeight="1" x14ac:dyDescent="0.25">
      <c r="A258" s="14" t="s">
        <v>1753</v>
      </c>
      <c r="B258" s="14" t="s">
        <v>5200</v>
      </c>
      <c r="C258" s="14" t="s">
        <v>5201</v>
      </c>
      <c r="D258" s="16">
        <v>45814</v>
      </c>
      <c r="E258" s="16"/>
      <c r="F258" s="14" t="s">
        <v>5199</v>
      </c>
      <c r="G258" s="14"/>
      <c r="H258" s="14" t="s">
        <v>2799</v>
      </c>
      <c r="I258" s="15">
        <v>116</v>
      </c>
      <c r="J258" s="77">
        <v>5</v>
      </c>
      <c r="K258" s="92"/>
    </row>
    <row r="259" spans="1:11" ht="81" customHeight="1" x14ac:dyDescent="0.25">
      <c r="A259" s="14" t="s">
        <v>1753</v>
      </c>
      <c r="B259" s="14"/>
      <c r="C259" s="14"/>
      <c r="D259" s="16"/>
      <c r="E259" s="16"/>
      <c r="F259" s="14" t="s">
        <v>2822</v>
      </c>
      <c r="G259" s="14"/>
      <c r="H259" s="14"/>
      <c r="I259" s="15"/>
      <c r="J259" s="77"/>
      <c r="K259" s="92"/>
    </row>
    <row r="260" spans="1:11" ht="21" customHeight="1" x14ac:dyDescent="0.25">
      <c r="A260" s="14" t="s">
        <v>1753</v>
      </c>
      <c r="B260" s="14" t="s">
        <v>2815</v>
      </c>
      <c r="C260" s="14" t="s">
        <v>2816</v>
      </c>
      <c r="D260" s="16">
        <v>45757</v>
      </c>
      <c r="E260" s="16"/>
      <c r="F260" s="14" t="s">
        <v>2821</v>
      </c>
      <c r="G260" s="14"/>
      <c r="H260" s="14" t="s">
        <v>1879</v>
      </c>
      <c r="I260" s="15">
        <v>116</v>
      </c>
      <c r="J260" s="77">
        <v>5</v>
      </c>
      <c r="K260" s="92"/>
    </row>
    <row r="261" spans="1:11" ht="21" customHeight="1" x14ac:dyDescent="0.25">
      <c r="A261" s="14" t="s">
        <v>1753</v>
      </c>
      <c r="B261" s="14" t="s">
        <v>2817</v>
      </c>
      <c r="C261" s="14" t="s">
        <v>2818</v>
      </c>
      <c r="D261" s="16">
        <v>45757</v>
      </c>
      <c r="E261" s="16"/>
      <c r="F261" s="14" t="s">
        <v>2821</v>
      </c>
      <c r="G261" s="14"/>
      <c r="H261" s="14" t="s">
        <v>2630</v>
      </c>
      <c r="I261" s="15">
        <v>116</v>
      </c>
      <c r="J261" s="77">
        <v>5</v>
      </c>
      <c r="K261" s="92"/>
    </row>
    <row r="262" spans="1:11" ht="21" customHeight="1" x14ac:dyDescent="0.25">
      <c r="A262" s="14" t="s">
        <v>1753</v>
      </c>
      <c r="B262" s="14" t="s">
        <v>2819</v>
      </c>
      <c r="C262" s="14" t="s">
        <v>2820</v>
      </c>
      <c r="D262" s="16">
        <v>45757</v>
      </c>
      <c r="E262" s="16"/>
      <c r="F262" s="14" t="s">
        <v>2821</v>
      </c>
      <c r="G262" s="14"/>
      <c r="H262" s="14" t="s">
        <v>1892</v>
      </c>
      <c r="I262" s="15">
        <v>116</v>
      </c>
      <c r="J262" s="77">
        <v>5</v>
      </c>
      <c r="K262" s="92"/>
    </row>
    <row r="263" spans="1:11" ht="81" customHeight="1" x14ac:dyDescent="0.25">
      <c r="A263" s="14" t="s">
        <v>1753</v>
      </c>
      <c r="B263" s="14"/>
      <c r="C263" s="14"/>
      <c r="D263" s="16"/>
      <c r="E263" s="16"/>
      <c r="F263" s="14" t="s">
        <v>1896</v>
      </c>
      <c r="G263" s="14"/>
      <c r="H263" s="14"/>
      <c r="I263" s="15"/>
      <c r="J263" s="77"/>
      <c r="K263" s="92"/>
    </row>
    <row r="264" spans="1:11" ht="20.399999999999999" x14ac:dyDescent="0.25">
      <c r="A264" s="14" t="s">
        <v>1753</v>
      </c>
      <c r="B264" s="14" t="s">
        <v>1897</v>
      </c>
      <c r="C264" s="14" t="s">
        <v>1898</v>
      </c>
      <c r="D264" s="16">
        <v>45709</v>
      </c>
      <c r="E264" s="16"/>
      <c r="F264" s="14" t="s">
        <v>1899</v>
      </c>
      <c r="G264" s="14"/>
      <c r="H264" s="14" t="s">
        <v>1900</v>
      </c>
      <c r="I264" s="15">
        <v>91</v>
      </c>
      <c r="J264" s="77">
        <v>5</v>
      </c>
      <c r="K264" s="92"/>
    </row>
    <row r="265" spans="1:11" ht="20.399999999999999" x14ac:dyDescent="0.25">
      <c r="A265" s="14" t="s">
        <v>1753</v>
      </c>
      <c r="B265" s="14" t="s">
        <v>1901</v>
      </c>
      <c r="C265" s="14" t="s">
        <v>1902</v>
      </c>
      <c r="D265" s="16">
        <v>45709</v>
      </c>
      <c r="E265" s="16"/>
      <c r="F265" s="14" t="s">
        <v>1899</v>
      </c>
      <c r="G265" s="14"/>
      <c r="H265" s="14" t="s">
        <v>1903</v>
      </c>
      <c r="I265" s="15">
        <v>138</v>
      </c>
      <c r="J265" s="77">
        <v>5</v>
      </c>
      <c r="K265" s="92"/>
    </row>
    <row r="266" spans="1:11" ht="20.399999999999999" x14ac:dyDescent="0.25">
      <c r="A266" s="14" t="s">
        <v>1753</v>
      </c>
      <c r="B266" s="14" t="s">
        <v>1904</v>
      </c>
      <c r="C266" s="14" t="s">
        <v>1905</v>
      </c>
      <c r="D266" s="16">
        <v>45709</v>
      </c>
      <c r="E266" s="16"/>
      <c r="F266" s="14" t="s">
        <v>1899</v>
      </c>
      <c r="G266" s="14"/>
      <c r="H266" s="14" t="s">
        <v>1906</v>
      </c>
      <c r="I266" s="15">
        <v>138</v>
      </c>
      <c r="J266" s="77">
        <v>5</v>
      </c>
      <c r="K266" s="92"/>
    </row>
    <row r="267" spans="1:11" ht="77.400000000000006" customHeight="1" x14ac:dyDescent="0.25">
      <c r="A267" s="14" t="s">
        <v>1753</v>
      </c>
      <c r="B267" s="14"/>
      <c r="C267" s="14"/>
      <c r="D267" s="16"/>
      <c r="E267" s="16"/>
      <c r="F267" s="14" t="s">
        <v>1907</v>
      </c>
      <c r="G267" s="14"/>
      <c r="H267" s="14"/>
      <c r="I267" s="15"/>
      <c r="J267" s="77"/>
      <c r="K267" s="92"/>
    </row>
    <row r="268" spans="1:11" ht="20.399999999999999" x14ac:dyDescent="0.25">
      <c r="A268" s="14" t="s">
        <v>1753</v>
      </c>
      <c r="B268" s="14" t="s">
        <v>1908</v>
      </c>
      <c r="C268" s="14" t="s">
        <v>1909</v>
      </c>
      <c r="D268" s="16">
        <v>45709</v>
      </c>
      <c r="E268" s="16"/>
      <c r="F268" s="14" t="s">
        <v>1910</v>
      </c>
      <c r="G268" s="14"/>
      <c r="H268" s="14" t="s">
        <v>1911</v>
      </c>
      <c r="I268" s="15">
        <v>123</v>
      </c>
      <c r="J268" s="77">
        <v>5</v>
      </c>
      <c r="K268" s="92"/>
    </row>
    <row r="269" spans="1:11" ht="20.399999999999999" x14ac:dyDescent="0.25">
      <c r="A269" s="14" t="s">
        <v>1753</v>
      </c>
      <c r="B269" s="14" t="s">
        <v>1912</v>
      </c>
      <c r="C269" s="14" t="s">
        <v>1913</v>
      </c>
      <c r="D269" s="16">
        <v>45709</v>
      </c>
      <c r="E269" s="16"/>
      <c r="F269" s="14" t="s">
        <v>1910</v>
      </c>
      <c r="G269" s="14"/>
      <c r="H269" s="14" t="s">
        <v>1876</v>
      </c>
      <c r="I269" s="15">
        <v>123</v>
      </c>
      <c r="J269" s="77">
        <v>5</v>
      </c>
      <c r="K269" s="92"/>
    </row>
    <row r="270" spans="1:11" ht="20.399999999999999" x14ac:dyDescent="0.25">
      <c r="A270" s="14" t="s">
        <v>1753</v>
      </c>
      <c r="B270" s="14" t="s">
        <v>1914</v>
      </c>
      <c r="C270" s="14" t="s">
        <v>1915</v>
      </c>
      <c r="D270" s="16">
        <v>45709</v>
      </c>
      <c r="E270" s="16"/>
      <c r="F270" s="14" t="s">
        <v>1910</v>
      </c>
      <c r="G270" s="14"/>
      <c r="H270" s="14" t="s">
        <v>1916</v>
      </c>
      <c r="I270" s="15">
        <v>123</v>
      </c>
      <c r="J270" s="77">
        <v>5</v>
      </c>
      <c r="K270" s="92"/>
    </row>
    <row r="271" spans="1:11" ht="77.400000000000006" customHeight="1" x14ac:dyDescent="0.25">
      <c r="A271" s="14" t="s">
        <v>1753</v>
      </c>
      <c r="B271" s="14"/>
      <c r="C271" s="14"/>
      <c r="D271" s="16"/>
      <c r="E271" s="16"/>
      <c r="F271" s="14" t="s">
        <v>1917</v>
      </c>
      <c r="G271" s="14"/>
      <c r="H271" s="14"/>
      <c r="I271" s="15"/>
      <c r="J271" s="77"/>
      <c r="K271" s="92"/>
    </row>
    <row r="272" spans="1:11" ht="20.399999999999999" x14ac:dyDescent="0.25">
      <c r="A272" s="14" t="s">
        <v>1753</v>
      </c>
      <c r="B272" s="14" t="s">
        <v>1918</v>
      </c>
      <c r="C272" s="14" t="s">
        <v>1919</v>
      </c>
      <c r="D272" s="16">
        <v>45709</v>
      </c>
      <c r="E272" s="16"/>
      <c r="F272" s="14" t="s">
        <v>1920</v>
      </c>
      <c r="G272" s="14"/>
      <c r="H272" s="14" t="s">
        <v>1921</v>
      </c>
      <c r="I272" s="15">
        <v>123</v>
      </c>
      <c r="J272" s="77">
        <v>5</v>
      </c>
      <c r="K272" s="92"/>
    </row>
    <row r="273" spans="1:11" ht="20.399999999999999" x14ac:dyDescent="0.25">
      <c r="A273" s="14" t="s">
        <v>1753</v>
      </c>
      <c r="B273" s="14" t="s">
        <v>1922</v>
      </c>
      <c r="C273" s="14" t="s">
        <v>1923</v>
      </c>
      <c r="D273" s="16">
        <v>45709</v>
      </c>
      <c r="E273" s="16"/>
      <c r="F273" s="14" t="s">
        <v>1920</v>
      </c>
      <c r="G273" s="14"/>
      <c r="H273" s="14" t="s">
        <v>1924</v>
      </c>
      <c r="I273" s="15">
        <v>123</v>
      </c>
      <c r="J273" s="77">
        <v>5</v>
      </c>
      <c r="K273" s="92"/>
    </row>
    <row r="274" spans="1:11" ht="20.399999999999999" x14ac:dyDescent="0.25">
      <c r="A274" s="14" t="s">
        <v>1753</v>
      </c>
      <c r="B274" s="14" t="s">
        <v>1925</v>
      </c>
      <c r="C274" s="14" t="s">
        <v>1926</v>
      </c>
      <c r="D274" s="16">
        <v>45709</v>
      </c>
      <c r="E274" s="16"/>
      <c r="F274" s="14" t="s">
        <v>1920</v>
      </c>
      <c r="G274" s="14"/>
      <c r="H274" s="14" t="s">
        <v>1927</v>
      </c>
      <c r="I274" s="15">
        <v>123</v>
      </c>
      <c r="J274" s="77">
        <v>5</v>
      </c>
      <c r="K274" s="92"/>
    </row>
    <row r="275" spans="1:11" ht="78" customHeight="1" x14ac:dyDescent="0.25">
      <c r="A275" s="14" t="s">
        <v>1753</v>
      </c>
      <c r="B275" s="14"/>
      <c r="C275" s="14"/>
      <c r="D275" s="16"/>
      <c r="E275" s="16"/>
      <c r="F275" s="14" t="s">
        <v>2638</v>
      </c>
      <c r="G275" s="14"/>
      <c r="H275" s="14"/>
      <c r="I275" s="15"/>
      <c r="J275" s="77"/>
      <c r="K275" s="92"/>
    </row>
    <row r="276" spans="1:11" ht="26.4" customHeight="1" x14ac:dyDescent="0.25">
      <c r="A276" s="14" t="s">
        <v>1753</v>
      </c>
      <c r="B276" s="14" t="s">
        <v>2282</v>
      </c>
      <c r="C276" s="14" t="s">
        <v>2283</v>
      </c>
      <c r="D276" s="16">
        <v>45750</v>
      </c>
      <c r="E276" s="16"/>
      <c r="F276" s="14" t="s">
        <v>2284</v>
      </c>
      <c r="G276" s="14" t="s">
        <v>2285</v>
      </c>
      <c r="H276" s="14" t="s">
        <v>2286</v>
      </c>
      <c r="I276" s="15">
        <v>128</v>
      </c>
      <c r="J276" s="77">
        <v>5</v>
      </c>
      <c r="K276" s="92"/>
    </row>
    <row r="277" spans="1:11" ht="26.4" customHeight="1" x14ac:dyDescent="0.25">
      <c r="A277" s="14" t="s">
        <v>1753</v>
      </c>
      <c r="B277" s="14" t="s">
        <v>2731</v>
      </c>
      <c r="C277" s="14" t="s">
        <v>2732</v>
      </c>
      <c r="D277" s="16">
        <v>45750</v>
      </c>
      <c r="E277" s="16"/>
      <c r="F277" s="14" t="s">
        <v>2737</v>
      </c>
      <c r="G277" s="14"/>
      <c r="H277" s="14" t="s">
        <v>2738</v>
      </c>
      <c r="I277" s="15">
        <v>123</v>
      </c>
      <c r="J277" s="77">
        <v>5</v>
      </c>
      <c r="K277" s="92"/>
    </row>
    <row r="278" spans="1:11" ht="26.4" customHeight="1" x14ac:dyDescent="0.25">
      <c r="A278" s="14" t="s">
        <v>1753</v>
      </c>
      <c r="B278" s="14" t="s">
        <v>2733</v>
      </c>
      <c r="C278" s="14" t="s">
        <v>2734</v>
      </c>
      <c r="D278" s="16">
        <v>45750</v>
      </c>
      <c r="E278" s="16"/>
      <c r="F278" s="14" t="s">
        <v>2737</v>
      </c>
      <c r="G278" s="14"/>
      <c r="H278" s="14" t="s">
        <v>2739</v>
      </c>
      <c r="I278" s="15">
        <v>143</v>
      </c>
      <c r="J278" s="77">
        <v>5</v>
      </c>
      <c r="K278" s="92"/>
    </row>
    <row r="279" spans="1:11" ht="26.4" customHeight="1" x14ac:dyDescent="0.25">
      <c r="A279" s="14" t="s">
        <v>1753</v>
      </c>
      <c r="B279" s="14" t="s">
        <v>2735</v>
      </c>
      <c r="C279" s="14" t="s">
        <v>2736</v>
      </c>
      <c r="D279" s="16">
        <v>45750</v>
      </c>
      <c r="E279" s="16"/>
      <c r="F279" s="14" t="s">
        <v>2737</v>
      </c>
      <c r="G279" s="14"/>
      <c r="H279" s="14" t="s">
        <v>2740</v>
      </c>
      <c r="I279" s="15">
        <v>143</v>
      </c>
      <c r="J279" s="77">
        <v>5</v>
      </c>
      <c r="K279" s="92"/>
    </row>
    <row r="280" spans="1:11" ht="79.2" customHeight="1" x14ac:dyDescent="0.25">
      <c r="A280" s="14" t="s">
        <v>1753</v>
      </c>
      <c r="B280" s="14"/>
      <c r="C280" s="14"/>
      <c r="D280" s="16"/>
      <c r="E280" s="16"/>
      <c r="F280" s="313" t="s">
        <v>5609</v>
      </c>
      <c r="G280" s="14"/>
      <c r="H280" s="14"/>
      <c r="I280" s="15"/>
      <c r="J280" s="77"/>
      <c r="K280" s="92"/>
    </row>
    <row r="281" spans="1:11" ht="26.4" customHeight="1" x14ac:dyDescent="0.25">
      <c r="A281" s="14" t="s">
        <v>1753</v>
      </c>
      <c r="B281" s="14" t="s">
        <v>4581</v>
      </c>
      <c r="C281" s="14" t="s">
        <v>4582</v>
      </c>
      <c r="D281" s="16">
        <v>45824</v>
      </c>
      <c r="E281" s="16"/>
      <c r="F281" s="14" t="s">
        <v>4583</v>
      </c>
      <c r="G281" s="14" t="s">
        <v>4584</v>
      </c>
      <c r="H281" s="14" t="s">
        <v>4585</v>
      </c>
      <c r="I281" s="15">
        <v>102</v>
      </c>
      <c r="J281" s="77">
        <v>5</v>
      </c>
      <c r="K281" s="92"/>
    </row>
    <row r="282" spans="1:11" ht="26.4" customHeight="1" x14ac:dyDescent="0.25">
      <c r="A282" s="14" t="s">
        <v>1753</v>
      </c>
      <c r="B282" s="14" t="s">
        <v>6361</v>
      </c>
      <c r="C282" s="14" t="s">
        <v>6362</v>
      </c>
      <c r="D282" s="16">
        <v>45849</v>
      </c>
      <c r="E282" s="16"/>
      <c r="F282" s="14" t="s">
        <v>6365</v>
      </c>
      <c r="G282" s="14"/>
      <c r="H282" s="14" t="s">
        <v>2738</v>
      </c>
      <c r="I282" s="15">
        <v>162</v>
      </c>
      <c r="J282" s="77">
        <v>5</v>
      </c>
      <c r="K282" s="92"/>
    </row>
    <row r="283" spans="1:11" ht="26.4" customHeight="1" x14ac:dyDescent="0.25">
      <c r="A283" s="14" t="s">
        <v>1753</v>
      </c>
      <c r="B283" s="14" t="s">
        <v>6363</v>
      </c>
      <c r="C283" s="14" t="s">
        <v>6364</v>
      </c>
      <c r="D283" s="16">
        <v>45849</v>
      </c>
      <c r="E283" s="16"/>
      <c r="F283" s="14" t="s">
        <v>6365</v>
      </c>
      <c r="G283" s="14"/>
      <c r="H283" s="14" t="s">
        <v>3015</v>
      </c>
      <c r="I283" s="15">
        <v>162</v>
      </c>
      <c r="J283" s="77">
        <v>5</v>
      </c>
      <c r="K283" s="92"/>
    </row>
    <row r="284" spans="1:11" ht="81" customHeight="1" x14ac:dyDescent="0.25">
      <c r="A284" s="14" t="s">
        <v>1753</v>
      </c>
      <c r="B284" s="14"/>
      <c r="C284" s="14"/>
      <c r="D284" s="16"/>
      <c r="E284" s="16"/>
      <c r="F284" s="14" t="s">
        <v>2781</v>
      </c>
      <c r="G284" s="14"/>
      <c r="H284" s="14"/>
      <c r="I284" s="15"/>
      <c r="J284" s="77"/>
      <c r="K284" s="92"/>
    </row>
    <row r="285" spans="1:11" ht="26.4" customHeight="1" x14ac:dyDescent="0.25">
      <c r="A285" s="14" t="s">
        <v>1753</v>
      </c>
      <c r="B285" s="14" t="s">
        <v>2782</v>
      </c>
      <c r="C285" s="14" t="s">
        <v>2783</v>
      </c>
      <c r="D285" s="16">
        <v>45757</v>
      </c>
      <c r="E285" s="16"/>
      <c r="F285" s="14" t="s">
        <v>2786</v>
      </c>
      <c r="G285" s="14"/>
      <c r="H285" s="14" t="s">
        <v>1892</v>
      </c>
      <c r="I285" s="15">
        <v>162</v>
      </c>
      <c r="J285" s="77">
        <v>5</v>
      </c>
      <c r="K285" s="92"/>
    </row>
    <row r="286" spans="1:11" ht="26.4" customHeight="1" x14ac:dyDescent="0.25">
      <c r="A286" s="14" t="s">
        <v>1753</v>
      </c>
      <c r="B286" s="14" t="s">
        <v>2784</v>
      </c>
      <c r="C286" s="14" t="s">
        <v>2785</v>
      </c>
      <c r="D286" s="16">
        <v>45757</v>
      </c>
      <c r="E286" s="16"/>
      <c r="F286" s="14" t="s">
        <v>2786</v>
      </c>
      <c r="G286" s="14"/>
      <c r="H286" s="14" t="s">
        <v>2630</v>
      </c>
      <c r="I286" s="15">
        <v>162</v>
      </c>
      <c r="J286" s="77">
        <v>5</v>
      </c>
      <c r="K286" s="92"/>
    </row>
    <row r="287" spans="1:11" ht="78.599999999999994" customHeight="1" x14ac:dyDescent="0.25">
      <c r="A287" s="14" t="s">
        <v>1753</v>
      </c>
      <c r="B287" s="14"/>
      <c r="C287" s="14"/>
      <c r="D287" s="16"/>
      <c r="E287" s="16"/>
      <c r="F287" s="14" t="s">
        <v>3023</v>
      </c>
      <c r="G287" s="14"/>
      <c r="H287" s="14"/>
      <c r="I287" s="15"/>
      <c r="J287" s="77"/>
      <c r="K287" s="92"/>
    </row>
    <row r="288" spans="1:11" ht="26.4" customHeight="1" x14ac:dyDescent="0.25">
      <c r="A288" s="14" t="s">
        <v>1753</v>
      </c>
      <c r="B288" s="14" t="s">
        <v>3016</v>
      </c>
      <c r="C288" s="14" t="s">
        <v>3017</v>
      </c>
      <c r="D288" s="16">
        <v>45777</v>
      </c>
      <c r="E288" s="16"/>
      <c r="F288" s="14" t="s">
        <v>3022</v>
      </c>
      <c r="G288" s="14"/>
      <c r="H288" s="14" t="s">
        <v>2738</v>
      </c>
      <c r="I288" s="15">
        <v>123</v>
      </c>
      <c r="J288" s="77">
        <v>5</v>
      </c>
      <c r="K288" s="92"/>
    </row>
    <row r="289" spans="1:11" ht="26.4" customHeight="1" x14ac:dyDescent="0.25">
      <c r="A289" s="14" t="s">
        <v>1753</v>
      </c>
      <c r="B289" s="14" t="s">
        <v>3018</v>
      </c>
      <c r="C289" s="14" t="s">
        <v>3019</v>
      </c>
      <c r="D289" s="16">
        <v>45777</v>
      </c>
      <c r="E289" s="16"/>
      <c r="F289" s="14" t="s">
        <v>3022</v>
      </c>
      <c r="G289" s="14"/>
      <c r="H289" s="14" t="s">
        <v>1906</v>
      </c>
      <c r="I289" s="15">
        <v>91</v>
      </c>
      <c r="J289" s="77">
        <v>5</v>
      </c>
      <c r="K289" s="92"/>
    </row>
    <row r="290" spans="1:11" ht="26.4" customHeight="1" x14ac:dyDescent="0.25">
      <c r="A290" s="14" t="s">
        <v>1753</v>
      </c>
      <c r="B290" s="14" t="s">
        <v>3020</v>
      </c>
      <c r="C290" s="14" t="s">
        <v>3021</v>
      </c>
      <c r="D290" s="16">
        <v>45777</v>
      </c>
      <c r="E290" s="16"/>
      <c r="F290" s="14" t="s">
        <v>3022</v>
      </c>
      <c r="G290" s="14"/>
      <c r="H290" s="14" t="s">
        <v>1921</v>
      </c>
      <c r="I290" s="15">
        <v>162</v>
      </c>
      <c r="J290" s="77">
        <v>5</v>
      </c>
      <c r="K290" s="92"/>
    </row>
    <row r="291" spans="1:11" ht="82.8" customHeight="1" x14ac:dyDescent="0.25">
      <c r="A291" s="14" t="s">
        <v>1753</v>
      </c>
      <c r="B291" s="14"/>
      <c r="C291" s="14"/>
      <c r="D291" s="16"/>
      <c r="E291" s="16"/>
      <c r="F291" s="14" t="s">
        <v>5610</v>
      </c>
      <c r="G291" s="14"/>
      <c r="H291" s="14"/>
      <c r="I291" s="15"/>
      <c r="J291" s="77"/>
      <c r="K291" s="92"/>
    </row>
    <row r="292" spans="1:11" ht="26.4" customHeight="1" x14ac:dyDescent="0.25">
      <c r="A292" s="14" t="s">
        <v>1753</v>
      </c>
      <c r="B292" s="14" t="s">
        <v>3652</v>
      </c>
      <c r="C292" s="14" t="s">
        <v>3653</v>
      </c>
      <c r="D292" s="16">
        <v>45798</v>
      </c>
      <c r="E292" s="16"/>
      <c r="F292" s="14" t="s">
        <v>3654</v>
      </c>
      <c r="G292" s="14" t="s">
        <v>3655</v>
      </c>
      <c r="H292" s="14" t="s">
        <v>3656</v>
      </c>
      <c r="I292" s="15">
        <v>140.4</v>
      </c>
      <c r="J292" s="77">
        <v>5</v>
      </c>
      <c r="K292" s="92"/>
    </row>
    <row r="293" spans="1:11" ht="35.4" customHeight="1" x14ac:dyDescent="0.25">
      <c r="A293" s="14" t="s">
        <v>1753</v>
      </c>
      <c r="B293" s="14" t="s">
        <v>5120</v>
      </c>
      <c r="C293" s="14" t="s">
        <v>5121</v>
      </c>
      <c r="D293" s="16">
        <v>45833</v>
      </c>
      <c r="E293" s="16"/>
      <c r="F293" s="14" t="s">
        <v>5124</v>
      </c>
      <c r="G293" s="14"/>
      <c r="H293" s="14" t="s">
        <v>1873</v>
      </c>
      <c r="I293" s="15">
        <v>162</v>
      </c>
      <c r="J293" s="77">
        <v>5</v>
      </c>
      <c r="K293" s="92"/>
    </row>
    <row r="294" spans="1:11" ht="33" customHeight="1" x14ac:dyDescent="0.25">
      <c r="A294" s="14" t="s">
        <v>1753</v>
      </c>
      <c r="B294" s="14" t="s">
        <v>5122</v>
      </c>
      <c r="C294" s="14" t="s">
        <v>5123</v>
      </c>
      <c r="D294" s="16">
        <v>45833</v>
      </c>
      <c r="E294" s="16"/>
      <c r="F294" s="14" t="s">
        <v>5124</v>
      </c>
      <c r="G294" s="14"/>
      <c r="H294" s="14" t="s">
        <v>1900</v>
      </c>
      <c r="I294" s="15">
        <v>162</v>
      </c>
      <c r="J294" s="77">
        <v>5</v>
      </c>
      <c r="K294" s="92"/>
    </row>
    <row r="295" spans="1:11" ht="36.6" customHeight="1" x14ac:dyDescent="0.25">
      <c r="A295" s="14" t="s">
        <v>1753</v>
      </c>
      <c r="B295" s="14" t="s">
        <v>5125</v>
      </c>
      <c r="C295" s="14" t="s">
        <v>5126</v>
      </c>
      <c r="D295" s="16">
        <v>45833</v>
      </c>
      <c r="E295" s="16"/>
      <c r="F295" s="14" t="s">
        <v>5124</v>
      </c>
      <c r="G295" s="14"/>
      <c r="H295" s="14" t="s">
        <v>2738</v>
      </c>
      <c r="I295" s="15">
        <v>182</v>
      </c>
      <c r="J295" s="77">
        <v>5</v>
      </c>
      <c r="K295" s="92"/>
    </row>
    <row r="296" spans="1:11" ht="34.799999999999997" customHeight="1" x14ac:dyDescent="0.25">
      <c r="A296" s="14" t="s">
        <v>1753</v>
      </c>
      <c r="B296" s="14" t="s">
        <v>5127</v>
      </c>
      <c r="C296" s="14" t="s">
        <v>5128</v>
      </c>
      <c r="D296" s="16">
        <v>45833</v>
      </c>
      <c r="E296" s="16"/>
      <c r="F296" s="14" t="s">
        <v>5124</v>
      </c>
      <c r="G296" s="14"/>
      <c r="H296" s="14" t="s">
        <v>1876</v>
      </c>
      <c r="I296" s="15">
        <v>162</v>
      </c>
      <c r="J296" s="77">
        <v>5</v>
      </c>
      <c r="K296" s="92"/>
    </row>
    <row r="297" spans="1:11" ht="76.2" customHeight="1" x14ac:dyDescent="0.25">
      <c r="A297" s="14" t="s">
        <v>1753</v>
      </c>
      <c r="B297" s="14"/>
      <c r="C297" s="14"/>
      <c r="D297" s="16"/>
      <c r="E297" s="16"/>
      <c r="F297" s="14" t="s">
        <v>4222</v>
      </c>
      <c r="G297" s="14"/>
      <c r="H297" s="14"/>
      <c r="I297" s="15"/>
      <c r="J297" s="77"/>
      <c r="K297" s="92"/>
    </row>
    <row r="298" spans="1:11" ht="26.4" customHeight="1" x14ac:dyDescent="0.25">
      <c r="A298" s="14" t="s">
        <v>1753</v>
      </c>
      <c r="B298" s="14" t="s">
        <v>3982</v>
      </c>
      <c r="C298" s="14" t="s">
        <v>3983</v>
      </c>
      <c r="D298" s="16">
        <v>45793</v>
      </c>
      <c r="E298" s="16"/>
      <c r="F298" s="14" t="s">
        <v>3986</v>
      </c>
      <c r="G298" s="14"/>
      <c r="H298" s="14" t="s">
        <v>1892</v>
      </c>
      <c r="I298" s="15">
        <v>162</v>
      </c>
      <c r="J298" s="77">
        <v>5</v>
      </c>
      <c r="K298" s="92"/>
    </row>
    <row r="299" spans="1:11" ht="26.4" customHeight="1" x14ac:dyDescent="0.25">
      <c r="A299" s="14" t="s">
        <v>1753</v>
      </c>
      <c r="B299" s="14" t="s">
        <v>3984</v>
      </c>
      <c r="C299" s="14" t="s">
        <v>3985</v>
      </c>
      <c r="D299" s="16">
        <v>45793</v>
      </c>
      <c r="E299" s="16"/>
      <c r="F299" s="14" t="s">
        <v>3986</v>
      </c>
      <c r="G299" s="14"/>
      <c r="H299" s="14" t="s">
        <v>1876</v>
      </c>
      <c r="I299" s="15">
        <v>162</v>
      </c>
      <c r="J299" s="77">
        <v>5</v>
      </c>
      <c r="K299" s="92"/>
    </row>
    <row r="300" spans="1:11" ht="76.2" customHeight="1" x14ac:dyDescent="0.25">
      <c r="A300" s="14" t="s">
        <v>1753</v>
      </c>
      <c r="B300" s="14"/>
      <c r="C300" s="14"/>
      <c r="D300" s="16"/>
      <c r="E300" s="16"/>
      <c r="F300" s="14" t="s">
        <v>4223</v>
      </c>
      <c r="G300" s="14"/>
      <c r="H300" s="14"/>
      <c r="I300" s="15"/>
      <c r="J300" s="77"/>
      <c r="K300" s="92"/>
    </row>
    <row r="301" spans="1:11" ht="26.4" customHeight="1" x14ac:dyDescent="0.25">
      <c r="A301" s="14" t="s">
        <v>1753</v>
      </c>
      <c r="B301" s="14" t="s">
        <v>2787</v>
      </c>
      <c r="C301" s="14" t="s">
        <v>2788</v>
      </c>
      <c r="D301" s="16">
        <v>45757</v>
      </c>
      <c r="E301" s="16"/>
      <c r="F301" s="14" t="s">
        <v>2791</v>
      </c>
      <c r="G301" s="14"/>
      <c r="H301" s="14" t="s">
        <v>1900</v>
      </c>
      <c r="I301" s="15">
        <v>142</v>
      </c>
      <c r="J301" s="77">
        <v>5</v>
      </c>
      <c r="K301" s="92"/>
    </row>
    <row r="302" spans="1:11" ht="26.4" customHeight="1" x14ac:dyDescent="0.25">
      <c r="A302" s="14" t="s">
        <v>1753</v>
      </c>
      <c r="B302" s="14" t="s">
        <v>2789</v>
      </c>
      <c r="C302" s="14" t="s">
        <v>2790</v>
      </c>
      <c r="D302" s="16">
        <v>45757</v>
      </c>
      <c r="E302" s="16"/>
      <c r="F302" s="14" t="s">
        <v>2791</v>
      </c>
      <c r="G302" s="14"/>
      <c r="H302" s="14" t="s">
        <v>2667</v>
      </c>
      <c r="I302" s="15">
        <v>142</v>
      </c>
      <c r="J302" s="77">
        <v>5</v>
      </c>
      <c r="K302" s="92"/>
    </row>
    <row r="303" spans="1:11" ht="78.599999999999994" customHeight="1" x14ac:dyDescent="0.25">
      <c r="A303" s="14" t="s">
        <v>1753</v>
      </c>
      <c r="B303" s="14"/>
      <c r="C303" s="14"/>
      <c r="D303" s="16"/>
      <c r="E303" s="16"/>
      <c r="F303" s="313" t="s">
        <v>6024</v>
      </c>
      <c r="G303" s="14"/>
      <c r="H303" s="14"/>
      <c r="I303" s="15"/>
      <c r="J303" s="77"/>
      <c r="K303" s="92"/>
    </row>
    <row r="304" spans="1:11" ht="26.4" customHeight="1" x14ac:dyDescent="0.25">
      <c r="A304" s="14" t="s">
        <v>1753</v>
      </c>
      <c r="B304" s="14" t="s">
        <v>2992</v>
      </c>
      <c r="C304" s="14" t="s">
        <v>2993</v>
      </c>
      <c r="D304" s="16">
        <v>45772</v>
      </c>
      <c r="E304" s="16"/>
      <c r="F304" s="313" t="s">
        <v>2994</v>
      </c>
      <c r="G304" s="14" t="s">
        <v>1827</v>
      </c>
      <c r="H304" s="14" t="s">
        <v>1828</v>
      </c>
      <c r="I304" s="15">
        <v>71</v>
      </c>
      <c r="J304" s="77">
        <v>5</v>
      </c>
      <c r="K304" s="92"/>
    </row>
    <row r="305" spans="1:11" ht="79.2" customHeight="1" x14ac:dyDescent="0.25">
      <c r="A305" s="14" t="s">
        <v>1753</v>
      </c>
      <c r="B305" s="14"/>
      <c r="C305" s="14"/>
      <c r="D305" s="16"/>
      <c r="E305" s="16"/>
      <c r="F305" s="313" t="s">
        <v>5611</v>
      </c>
      <c r="G305" s="14"/>
      <c r="H305" s="14"/>
      <c r="I305" s="15"/>
      <c r="J305" s="77"/>
      <c r="K305" s="92"/>
    </row>
    <row r="306" spans="1:11" ht="26.4" customHeight="1" x14ac:dyDescent="0.25">
      <c r="A306" s="14" t="s">
        <v>1753</v>
      </c>
      <c r="B306" s="14" t="s">
        <v>5308</v>
      </c>
      <c r="C306" s="14" t="s">
        <v>5309</v>
      </c>
      <c r="D306" s="16">
        <v>45819</v>
      </c>
      <c r="E306" s="16"/>
      <c r="F306" s="14" t="s">
        <v>5310</v>
      </c>
      <c r="G306" s="14"/>
      <c r="H306" s="14" t="s">
        <v>1900</v>
      </c>
      <c r="I306" s="15">
        <v>142</v>
      </c>
      <c r="J306" s="77">
        <v>5</v>
      </c>
      <c r="K306" s="92"/>
    </row>
    <row r="307" spans="1:11" ht="26.4" customHeight="1" x14ac:dyDescent="0.25">
      <c r="A307" s="14" t="s">
        <v>1753</v>
      </c>
      <c r="B307" s="14" t="s">
        <v>5311</v>
      </c>
      <c r="C307" s="14" t="s">
        <v>5312</v>
      </c>
      <c r="D307" s="16">
        <v>45819</v>
      </c>
      <c r="E307" s="16"/>
      <c r="F307" s="14" t="s">
        <v>5310</v>
      </c>
      <c r="G307" s="14"/>
      <c r="H307" s="14" t="s">
        <v>1889</v>
      </c>
      <c r="I307" s="15">
        <v>142</v>
      </c>
      <c r="J307" s="77">
        <v>5</v>
      </c>
      <c r="K307" s="92"/>
    </row>
    <row r="308" spans="1:11" ht="77.400000000000006" customHeight="1" x14ac:dyDescent="0.25">
      <c r="A308" s="14" t="s">
        <v>1753</v>
      </c>
      <c r="B308" s="14"/>
      <c r="C308" s="14"/>
      <c r="D308" s="16"/>
      <c r="E308" s="16"/>
      <c r="F308" s="14" t="s">
        <v>4224</v>
      </c>
      <c r="G308" s="14"/>
      <c r="H308" s="14"/>
      <c r="I308" s="15"/>
      <c r="J308" s="77"/>
      <c r="K308" s="92"/>
    </row>
    <row r="309" spans="1:11" ht="26.4" customHeight="1" x14ac:dyDescent="0.25">
      <c r="A309" s="14" t="s">
        <v>1753</v>
      </c>
      <c r="B309" s="14" t="s">
        <v>3483</v>
      </c>
      <c r="C309" s="14" t="s">
        <v>3484</v>
      </c>
      <c r="D309" s="16">
        <v>45784</v>
      </c>
      <c r="E309" s="16"/>
      <c r="F309" s="14" t="s">
        <v>3610</v>
      </c>
      <c r="G309" s="14" t="s">
        <v>3611</v>
      </c>
      <c r="H309" s="14" t="s">
        <v>3612</v>
      </c>
      <c r="I309" s="15">
        <v>218</v>
      </c>
      <c r="J309" s="77">
        <v>5</v>
      </c>
      <c r="K309" s="92"/>
    </row>
    <row r="310" spans="1:11" ht="26.4" customHeight="1" x14ac:dyDescent="0.25">
      <c r="A310" s="14" t="s">
        <v>1753</v>
      </c>
      <c r="B310" s="14" t="s">
        <v>4002</v>
      </c>
      <c r="C310" s="14" t="s">
        <v>4003</v>
      </c>
      <c r="D310" s="16">
        <v>45804</v>
      </c>
      <c r="E310" s="16"/>
      <c r="F310" s="14" t="s">
        <v>4006</v>
      </c>
      <c r="G310" s="14"/>
      <c r="H310" s="14" t="s">
        <v>2754</v>
      </c>
      <c r="I310" s="15">
        <v>138</v>
      </c>
      <c r="J310" s="77">
        <v>5</v>
      </c>
      <c r="K310" s="92"/>
    </row>
    <row r="311" spans="1:11" ht="26.4" customHeight="1" x14ac:dyDescent="0.25">
      <c r="A311" s="14" t="s">
        <v>1753</v>
      </c>
      <c r="B311" s="14" t="s">
        <v>4004</v>
      </c>
      <c r="C311" s="14" t="s">
        <v>4005</v>
      </c>
      <c r="D311" s="16">
        <v>45804</v>
      </c>
      <c r="E311" s="16"/>
      <c r="F311" s="14" t="s">
        <v>4006</v>
      </c>
      <c r="G311" s="14"/>
      <c r="H311" s="14" t="s">
        <v>1892</v>
      </c>
      <c r="I311" s="15">
        <v>138</v>
      </c>
      <c r="J311" s="77">
        <v>5</v>
      </c>
      <c r="K311" s="92"/>
    </row>
    <row r="312" spans="1:11" ht="79.8" customHeight="1" x14ac:dyDescent="0.25">
      <c r="A312" s="14" t="s">
        <v>1753</v>
      </c>
      <c r="B312" s="14"/>
      <c r="C312" s="14"/>
      <c r="D312" s="16"/>
      <c r="E312" s="16"/>
      <c r="F312" s="313" t="s">
        <v>5612</v>
      </c>
      <c r="G312" s="14"/>
      <c r="H312" s="14"/>
      <c r="I312" s="15"/>
      <c r="J312" s="77"/>
      <c r="K312" s="92"/>
    </row>
    <row r="313" spans="1:11" ht="28.8" customHeight="1" x14ac:dyDescent="0.25">
      <c r="A313" s="14" t="s">
        <v>1753</v>
      </c>
      <c r="B313" s="14" t="s">
        <v>5334</v>
      </c>
      <c r="C313" s="14" t="s">
        <v>5335</v>
      </c>
      <c r="D313" s="16">
        <v>45826</v>
      </c>
      <c r="E313" s="16"/>
      <c r="F313" s="14" t="s">
        <v>5336</v>
      </c>
      <c r="G313" s="14"/>
      <c r="H313" s="14" t="s">
        <v>2630</v>
      </c>
      <c r="I313" s="15">
        <v>162</v>
      </c>
      <c r="J313" s="77">
        <v>5</v>
      </c>
      <c r="K313" s="92"/>
    </row>
    <row r="314" spans="1:11" ht="29.4" customHeight="1" x14ac:dyDescent="0.25">
      <c r="A314" s="14" t="s">
        <v>1753</v>
      </c>
      <c r="B314" s="14" t="s">
        <v>5337</v>
      </c>
      <c r="C314" s="14" t="s">
        <v>5338</v>
      </c>
      <c r="D314" s="16">
        <v>45826</v>
      </c>
      <c r="E314" s="16"/>
      <c r="F314" s="14" t="s">
        <v>5336</v>
      </c>
      <c r="G314" s="14"/>
      <c r="H314" s="14" t="s">
        <v>3004</v>
      </c>
      <c r="I314" s="15">
        <v>162</v>
      </c>
      <c r="J314" s="77">
        <v>5</v>
      </c>
      <c r="K314" s="92"/>
    </row>
    <row r="315" spans="1:11" ht="26.4" customHeight="1" x14ac:dyDescent="0.25">
      <c r="A315" s="14" t="s">
        <v>1753</v>
      </c>
      <c r="B315" s="14" t="s">
        <v>3676</v>
      </c>
      <c r="C315" s="14" t="s">
        <v>3677</v>
      </c>
      <c r="D315" s="16">
        <v>45807</v>
      </c>
      <c r="E315" s="16"/>
      <c r="F315" s="14" t="s">
        <v>3678</v>
      </c>
      <c r="G315" s="14" t="s">
        <v>2290</v>
      </c>
      <c r="H315" s="14" t="s">
        <v>2291</v>
      </c>
      <c r="I315" s="15">
        <v>83</v>
      </c>
      <c r="J315" s="77">
        <v>5</v>
      </c>
      <c r="K315" s="92"/>
    </row>
    <row r="316" spans="1:11" ht="78" customHeight="1" x14ac:dyDescent="0.25">
      <c r="A316" s="14" t="s">
        <v>1753</v>
      </c>
      <c r="B316" s="14"/>
      <c r="C316" s="14"/>
      <c r="D316" s="16"/>
      <c r="E316" s="16"/>
      <c r="F316" s="14" t="s">
        <v>4225</v>
      </c>
      <c r="G316" s="14"/>
      <c r="H316" s="14"/>
      <c r="I316" s="15"/>
      <c r="J316" s="77"/>
      <c r="K316" s="92"/>
    </row>
    <row r="317" spans="1:11" ht="26.4" customHeight="1" x14ac:dyDescent="0.25">
      <c r="A317" s="14" t="s">
        <v>1753</v>
      </c>
      <c r="B317" s="14" t="s">
        <v>4007</v>
      </c>
      <c r="C317" s="14" t="s">
        <v>4008</v>
      </c>
      <c r="D317" s="16">
        <v>45804</v>
      </c>
      <c r="E317" s="16"/>
      <c r="F317" s="14" t="s">
        <v>4011</v>
      </c>
      <c r="G317" s="14"/>
      <c r="H317" s="14" t="s">
        <v>2738</v>
      </c>
      <c r="I317" s="15">
        <v>109</v>
      </c>
      <c r="J317" s="77">
        <v>5</v>
      </c>
      <c r="K317" s="92"/>
    </row>
    <row r="318" spans="1:11" ht="26.4" customHeight="1" x14ac:dyDescent="0.25">
      <c r="A318" s="14" t="s">
        <v>1753</v>
      </c>
      <c r="B318" s="14" t="s">
        <v>4009</v>
      </c>
      <c r="C318" s="14" t="s">
        <v>4010</v>
      </c>
      <c r="D318" s="16">
        <v>45804</v>
      </c>
      <c r="E318" s="16"/>
      <c r="F318" s="14" t="s">
        <v>4011</v>
      </c>
      <c r="G318" s="14"/>
      <c r="H318" s="14" t="s">
        <v>1921</v>
      </c>
      <c r="I318" s="15">
        <v>109</v>
      </c>
      <c r="J318" s="77">
        <v>5</v>
      </c>
      <c r="K318" s="92"/>
    </row>
    <row r="319" spans="1:11" ht="26.4" customHeight="1" x14ac:dyDescent="0.25">
      <c r="A319" s="14" t="s">
        <v>1753</v>
      </c>
      <c r="B319" s="14" t="s">
        <v>4012</v>
      </c>
      <c r="C319" s="14" t="s">
        <v>4013</v>
      </c>
      <c r="D319" s="16">
        <v>45804</v>
      </c>
      <c r="E319" s="16"/>
      <c r="F319" s="14" t="s">
        <v>4011</v>
      </c>
      <c r="G319" s="14"/>
      <c r="H319" s="14" t="s">
        <v>1906</v>
      </c>
      <c r="I319" s="15">
        <v>123</v>
      </c>
      <c r="J319" s="77">
        <v>5</v>
      </c>
      <c r="K319" s="92"/>
    </row>
    <row r="320" spans="1:11" ht="26.4" customHeight="1" x14ac:dyDescent="0.25">
      <c r="A320" s="14" t="s">
        <v>1753</v>
      </c>
      <c r="B320" s="14" t="s">
        <v>4014</v>
      </c>
      <c r="C320" s="14" t="s">
        <v>4015</v>
      </c>
      <c r="D320" s="16">
        <v>45804</v>
      </c>
      <c r="E320" s="16"/>
      <c r="F320" s="14" t="s">
        <v>4011</v>
      </c>
      <c r="G320" s="14"/>
      <c r="H320" s="14" t="s">
        <v>3015</v>
      </c>
      <c r="I320" s="15">
        <v>123</v>
      </c>
      <c r="J320" s="77">
        <v>5</v>
      </c>
      <c r="K320" s="92"/>
    </row>
    <row r="321" spans="1:11" ht="106.8" customHeight="1" x14ac:dyDescent="0.25">
      <c r="A321" s="14" t="s">
        <v>1753</v>
      </c>
      <c r="B321" s="14"/>
      <c r="C321" s="14"/>
      <c r="D321" s="16"/>
      <c r="E321" s="16"/>
      <c r="F321" s="14" t="s">
        <v>1928</v>
      </c>
      <c r="G321" s="14"/>
      <c r="H321" s="14"/>
      <c r="I321" s="15"/>
      <c r="J321" s="77"/>
      <c r="K321" s="92"/>
    </row>
    <row r="322" spans="1:11" ht="45.6" customHeight="1" x14ac:dyDescent="0.25">
      <c r="A322" s="14" t="s">
        <v>1753</v>
      </c>
      <c r="B322" s="14" t="s">
        <v>1929</v>
      </c>
      <c r="C322" s="14" t="s">
        <v>1930</v>
      </c>
      <c r="D322" s="16">
        <v>45698</v>
      </c>
      <c r="E322" s="16"/>
      <c r="F322" s="14" t="s">
        <v>1931</v>
      </c>
      <c r="G322" s="14"/>
      <c r="H322" s="14" t="s">
        <v>1932</v>
      </c>
      <c r="I322" s="15">
        <v>591.71</v>
      </c>
      <c r="J322" s="77">
        <v>3</v>
      </c>
      <c r="K322" s="92"/>
    </row>
    <row r="323" spans="1:11" ht="54" customHeight="1" x14ac:dyDescent="0.25">
      <c r="A323" s="14" t="s">
        <v>1753</v>
      </c>
      <c r="B323" s="14" t="s">
        <v>1933</v>
      </c>
      <c r="C323" s="14" t="s">
        <v>1934</v>
      </c>
      <c r="D323" s="16">
        <v>45747</v>
      </c>
      <c r="E323" s="16"/>
      <c r="F323" s="14" t="s">
        <v>1935</v>
      </c>
      <c r="G323" s="14"/>
      <c r="H323" s="14" t="s">
        <v>1932</v>
      </c>
      <c r="I323" s="15">
        <v>0</v>
      </c>
      <c r="J323" s="77">
        <v>3</v>
      </c>
      <c r="K323" s="92"/>
    </row>
    <row r="324" spans="1:11" ht="79.8" customHeight="1" x14ac:dyDescent="0.25">
      <c r="A324" s="14" t="s">
        <v>1753</v>
      </c>
      <c r="B324" s="14"/>
      <c r="C324" s="14"/>
      <c r="D324" s="16"/>
      <c r="E324" s="16"/>
      <c r="F324" s="14" t="s">
        <v>4226</v>
      </c>
      <c r="G324" s="14"/>
      <c r="H324" s="14"/>
      <c r="I324" s="15"/>
      <c r="J324" s="77"/>
      <c r="K324" s="92"/>
    </row>
    <row r="325" spans="1:11" ht="26.4" customHeight="1" x14ac:dyDescent="0.25">
      <c r="A325" s="14" t="s">
        <v>1753</v>
      </c>
      <c r="B325" s="14" t="s">
        <v>1936</v>
      </c>
      <c r="C325" s="14" t="s">
        <v>1937</v>
      </c>
      <c r="D325" s="16">
        <v>45705</v>
      </c>
      <c r="E325" s="16"/>
      <c r="F325" s="14" t="s">
        <v>1938</v>
      </c>
      <c r="G325" s="14"/>
      <c r="H325" s="14" t="s">
        <v>1939</v>
      </c>
      <c r="I325" s="15">
        <v>738</v>
      </c>
      <c r="J325" s="77">
        <v>5</v>
      </c>
      <c r="K325" s="92"/>
    </row>
    <row r="326" spans="1:11" ht="34.200000000000003" customHeight="1" x14ac:dyDescent="0.25">
      <c r="A326" s="14" t="s">
        <v>1753</v>
      </c>
      <c r="B326" s="14" t="s">
        <v>1940</v>
      </c>
      <c r="C326" s="14" t="s">
        <v>1941</v>
      </c>
      <c r="D326" s="16">
        <v>45737</v>
      </c>
      <c r="E326" s="16"/>
      <c r="F326" s="14" t="s">
        <v>1942</v>
      </c>
      <c r="G326" s="14" t="s">
        <v>1943</v>
      </c>
      <c r="H326" s="14" t="s">
        <v>1939</v>
      </c>
      <c r="I326" s="15">
        <v>0</v>
      </c>
      <c r="J326" s="77">
        <v>5</v>
      </c>
      <c r="K326" s="92"/>
    </row>
    <row r="327" spans="1:11" ht="26.4" customHeight="1" x14ac:dyDescent="0.25">
      <c r="A327" s="14" t="s">
        <v>1753</v>
      </c>
      <c r="B327" s="14" t="s">
        <v>4026</v>
      </c>
      <c r="C327" s="14" t="s">
        <v>4027</v>
      </c>
      <c r="D327" s="16">
        <v>45807</v>
      </c>
      <c r="E327" s="16"/>
      <c r="F327" s="14" t="s">
        <v>4030</v>
      </c>
      <c r="G327" s="14"/>
      <c r="H327" s="14" t="s">
        <v>4031</v>
      </c>
      <c r="I327" s="15">
        <v>35</v>
      </c>
      <c r="J327" s="77">
        <v>5</v>
      </c>
      <c r="K327" s="92"/>
    </row>
    <row r="328" spans="1:11" ht="27.6" customHeight="1" x14ac:dyDescent="0.25">
      <c r="A328" s="14" t="s">
        <v>1753</v>
      </c>
      <c r="B328" s="14" t="s">
        <v>4028</v>
      </c>
      <c r="C328" s="14" t="s">
        <v>4029</v>
      </c>
      <c r="D328" s="16">
        <v>45807</v>
      </c>
      <c r="E328" s="16"/>
      <c r="F328" s="14" t="s">
        <v>4030</v>
      </c>
      <c r="G328" s="14"/>
      <c r="H328" s="14" t="s">
        <v>4032</v>
      </c>
      <c r="I328" s="15">
        <v>55</v>
      </c>
      <c r="J328" s="77">
        <v>5</v>
      </c>
      <c r="K328" s="92"/>
    </row>
    <row r="329" spans="1:11" ht="28.2" customHeight="1" x14ac:dyDescent="0.25">
      <c r="A329" s="14" t="s">
        <v>1753</v>
      </c>
      <c r="B329" s="14" t="s">
        <v>4033</v>
      </c>
      <c r="C329" s="14" t="s">
        <v>4034</v>
      </c>
      <c r="D329" s="16">
        <v>45807</v>
      </c>
      <c r="E329" s="16"/>
      <c r="F329" s="14" t="s">
        <v>4030</v>
      </c>
      <c r="G329" s="14"/>
      <c r="H329" s="14" t="s">
        <v>4037</v>
      </c>
      <c r="I329" s="15">
        <v>55</v>
      </c>
      <c r="J329" s="77">
        <v>5</v>
      </c>
      <c r="K329" s="92"/>
    </row>
    <row r="330" spans="1:11" ht="27.6" customHeight="1" x14ac:dyDescent="0.25">
      <c r="A330" s="14" t="s">
        <v>1753</v>
      </c>
      <c r="B330" s="14" t="s">
        <v>4035</v>
      </c>
      <c r="C330" s="14" t="s">
        <v>4036</v>
      </c>
      <c r="D330" s="16">
        <v>45807</v>
      </c>
      <c r="E330" s="16"/>
      <c r="F330" s="14" t="s">
        <v>4030</v>
      </c>
      <c r="G330" s="14"/>
      <c r="H330" s="14" t="s">
        <v>4038</v>
      </c>
      <c r="I330" s="15">
        <v>55</v>
      </c>
      <c r="J330" s="77">
        <v>5</v>
      </c>
      <c r="K330" s="92"/>
    </row>
    <row r="331" spans="1:11" ht="27.6" customHeight="1" x14ac:dyDescent="0.25">
      <c r="A331" s="14" t="s">
        <v>1753</v>
      </c>
      <c r="B331" s="14" t="s">
        <v>4039</v>
      </c>
      <c r="C331" s="14" t="s">
        <v>4040</v>
      </c>
      <c r="D331" s="16">
        <v>45807</v>
      </c>
      <c r="E331" s="16"/>
      <c r="F331" s="14" t="s">
        <v>4030</v>
      </c>
      <c r="G331" s="14"/>
      <c r="H331" s="14" t="s">
        <v>4043</v>
      </c>
      <c r="I331" s="15">
        <v>55</v>
      </c>
      <c r="J331" s="77">
        <v>5</v>
      </c>
      <c r="K331" s="92"/>
    </row>
    <row r="332" spans="1:11" ht="24.6" customHeight="1" x14ac:dyDescent="0.25">
      <c r="A332" s="14" t="s">
        <v>1753</v>
      </c>
      <c r="B332" s="14" t="s">
        <v>4041</v>
      </c>
      <c r="C332" s="14" t="s">
        <v>4042</v>
      </c>
      <c r="D332" s="16">
        <v>45807</v>
      </c>
      <c r="E332" s="16"/>
      <c r="F332" s="14" t="s">
        <v>4030</v>
      </c>
      <c r="G332" s="14"/>
      <c r="H332" s="14" t="s">
        <v>4044</v>
      </c>
      <c r="I332" s="15">
        <v>55</v>
      </c>
      <c r="J332" s="77">
        <v>5</v>
      </c>
      <c r="K332" s="92"/>
    </row>
    <row r="333" spans="1:11" ht="26.4" customHeight="1" x14ac:dyDescent="0.25">
      <c r="A333" s="14" t="s">
        <v>1753</v>
      </c>
      <c r="B333" s="14" t="s">
        <v>4045</v>
      </c>
      <c r="C333" s="14" t="s">
        <v>4046</v>
      </c>
      <c r="D333" s="16">
        <v>45807</v>
      </c>
      <c r="E333" s="16"/>
      <c r="F333" s="14" t="s">
        <v>4030</v>
      </c>
      <c r="G333" s="14"/>
      <c r="H333" s="14" t="s">
        <v>4049</v>
      </c>
      <c r="I333" s="15">
        <v>55</v>
      </c>
      <c r="J333" s="77">
        <v>5</v>
      </c>
      <c r="K333" s="92"/>
    </row>
    <row r="334" spans="1:11" ht="28.2" customHeight="1" x14ac:dyDescent="0.25">
      <c r="A334" s="14" t="s">
        <v>1753</v>
      </c>
      <c r="B334" s="14" t="s">
        <v>4047</v>
      </c>
      <c r="C334" s="14" t="s">
        <v>4048</v>
      </c>
      <c r="D334" s="16">
        <v>45807</v>
      </c>
      <c r="E334" s="16"/>
      <c r="F334" s="14" t="s">
        <v>4030</v>
      </c>
      <c r="G334" s="14"/>
      <c r="H334" s="14" t="s">
        <v>3850</v>
      </c>
      <c r="I334" s="15">
        <v>55</v>
      </c>
      <c r="J334" s="77">
        <v>5</v>
      </c>
      <c r="K334" s="92"/>
    </row>
    <row r="335" spans="1:11" ht="28.8" customHeight="1" x14ac:dyDescent="0.25">
      <c r="A335" s="14" t="s">
        <v>1753</v>
      </c>
      <c r="B335" s="14" t="s">
        <v>4050</v>
      </c>
      <c r="C335" s="14" t="s">
        <v>4051</v>
      </c>
      <c r="D335" s="16">
        <v>45807</v>
      </c>
      <c r="E335" s="16"/>
      <c r="F335" s="14" t="s">
        <v>4030</v>
      </c>
      <c r="G335" s="14"/>
      <c r="H335" s="14" t="s">
        <v>2693</v>
      </c>
      <c r="I335" s="15">
        <v>55</v>
      </c>
      <c r="J335" s="77">
        <v>5</v>
      </c>
      <c r="K335" s="92"/>
    </row>
    <row r="336" spans="1:11" ht="28.8" customHeight="1" x14ac:dyDescent="0.25">
      <c r="A336" s="14" t="s">
        <v>1753</v>
      </c>
      <c r="B336" s="14" t="s">
        <v>4052</v>
      </c>
      <c r="C336" s="14" t="s">
        <v>4053</v>
      </c>
      <c r="D336" s="16">
        <v>45807</v>
      </c>
      <c r="E336" s="16"/>
      <c r="F336" s="14" t="s">
        <v>4030</v>
      </c>
      <c r="G336" s="14"/>
      <c r="H336" s="14" t="s">
        <v>3860</v>
      </c>
      <c r="I336" s="15">
        <v>55</v>
      </c>
      <c r="J336" s="77">
        <v>5</v>
      </c>
      <c r="K336" s="92"/>
    </row>
    <row r="337" spans="1:11" ht="28.8" customHeight="1" x14ac:dyDescent="0.25">
      <c r="A337" s="14" t="s">
        <v>1753</v>
      </c>
      <c r="B337" s="14" t="s">
        <v>4054</v>
      </c>
      <c r="C337" s="14" t="s">
        <v>4055</v>
      </c>
      <c r="D337" s="16">
        <v>45807</v>
      </c>
      <c r="E337" s="16"/>
      <c r="F337" s="14" t="s">
        <v>4030</v>
      </c>
      <c r="G337" s="14"/>
      <c r="H337" s="14" t="s">
        <v>4058</v>
      </c>
      <c r="I337" s="15">
        <v>55</v>
      </c>
      <c r="J337" s="77">
        <v>5</v>
      </c>
      <c r="K337" s="92"/>
    </row>
    <row r="338" spans="1:11" ht="28.8" customHeight="1" x14ac:dyDescent="0.25">
      <c r="A338" s="14" t="s">
        <v>1753</v>
      </c>
      <c r="B338" s="14" t="s">
        <v>4056</v>
      </c>
      <c r="C338" s="14" t="s">
        <v>4057</v>
      </c>
      <c r="D338" s="16">
        <v>45807</v>
      </c>
      <c r="E338" s="16"/>
      <c r="F338" s="14" t="s">
        <v>4030</v>
      </c>
      <c r="G338" s="14"/>
      <c r="H338" s="14" t="s">
        <v>3855</v>
      </c>
      <c r="I338" s="15">
        <v>55</v>
      </c>
      <c r="J338" s="77">
        <v>5</v>
      </c>
      <c r="K338" s="92"/>
    </row>
    <row r="339" spans="1:11" ht="28.8" customHeight="1" x14ac:dyDescent="0.25">
      <c r="A339" s="14" t="s">
        <v>1753</v>
      </c>
      <c r="B339" s="14" t="s">
        <v>4059</v>
      </c>
      <c r="C339" s="14" t="s">
        <v>4060</v>
      </c>
      <c r="D339" s="16">
        <v>45807</v>
      </c>
      <c r="E339" s="16"/>
      <c r="F339" s="14" t="s">
        <v>4030</v>
      </c>
      <c r="G339" s="14"/>
      <c r="H339" s="14" t="s">
        <v>4061</v>
      </c>
      <c r="I339" s="15">
        <v>55</v>
      </c>
      <c r="J339" s="77">
        <v>5</v>
      </c>
      <c r="K339" s="92"/>
    </row>
    <row r="340" spans="1:11" ht="28.8" customHeight="1" x14ac:dyDescent="0.25">
      <c r="A340" s="14" t="s">
        <v>1753</v>
      </c>
      <c r="B340" s="14" t="s">
        <v>4070</v>
      </c>
      <c r="C340" s="14" t="s">
        <v>4071</v>
      </c>
      <c r="D340" s="16">
        <v>45807</v>
      </c>
      <c r="E340" s="16"/>
      <c r="F340" s="14" t="s">
        <v>4030</v>
      </c>
      <c r="G340" s="14"/>
      <c r="H340" s="14" t="s">
        <v>4074</v>
      </c>
      <c r="I340" s="15">
        <v>55</v>
      </c>
      <c r="J340" s="77">
        <v>5</v>
      </c>
      <c r="K340" s="92"/>
    </row>
    <row r="341" spans="1:11" ht="27.6" customHeight="1" x14ac:dyDescent="0.25">
      <c r="A341" s="14" t="s">
        <v>1753</v>
      </c>
      <c r="B341" s="14" t="s">
        <v>4072</v>
      </c>
      <c r="C341" s="14" t="s">
        <v>4073</v>
      </c>
      <c r="D341" s="16">
        <v>45807</v>
      </c>
      <c r="E341" s="16"/>
      <c r="F341" s="14" t="s">
        <v>4030</v>
      </c>
      <c r="G341" s="14"/>
      <c r="H341" s="14" t="s">
        <v>4075</v>
      </c>
      <c r="I341" s="15">
        <v>55</v>
      </c>
      <c r="J341" s="77">
        <v>5</v>
      </c>
      <c r="K341" s="92"/>
    </row>
    <row r="342" spans="1:11" ht="25.8" customHeight="1" x14ac:dyDescent="0.25">
      <c r="A342" s="14" t="s">
        <v>1753</v>
      </c>
      <c r="B342" s="14" t="s">
        <v>4076</v>
      </c>
      <c r="C342" s="14" t="s">
        <v>4077</v>
      </c>
      <c r="D342" s="16">
        <v>45807</v>
      </c>
      <c r="E342" s="16"/>
      <c r="F342" s="14" t="s">
        <v>4030</v>
      </c>
      <c r="G342" s="14"/>
      <c r="H342" s="14" t="s">
        <v>3838</v>
      </c>
      <c r="I342" s="15">
        <v>55</v>
      </c>
      <c r="J342" s="77">
        <v>5</v>
      </c>
      <c r="K342" s="92"/>
    </row>
    <row r="343" spans="1:11" ht="25.8" customHeight="1" x14ac:dyDescent="0.25">
      <c r="A343" s="14" t="s">
        <v>1753</v>
      </c>
      <c r="B343" s="14" t="s">
        <v>4078</v>
      </c>
      <c r="C343" s="14" t="s">
        <v>4079</v>
      </c>
      <c r="D343" s="16">
        <v>45807</v>
      </c>
      <c r="E343" s="16"/>
      <c r="F343" s="14" t="s">
        <v>4030</v>
      </c>
      <c r="G343" s="14"/>
      <c r="H343" s="14" t="s">
        <v>4080</v>
      </c>
      <c r="I343" s="15">
        <v>55</v>
      </c>
      <c r="J343" s="77">
        <v>5</v>
      </c>
      <c r="K343" s="92"/>
    </row>
    <row r="344" spans="1:11" ht="28.2" customHeight="1" x14ac:dyDescent="0.25">
      <c r="A344" s="14" t="s">
        <v>1753</v>
      </c>
      <c r="B344" s="14" t="s">
        <v>4081</v>
      </c>
      <c r="C344" s="14" t="s">
        <v>4082</v>
      </c>
      <c r="D344" s="16">
        <v>45807</v>
      </c>
      <c r="E344" s="16"/>
      <c r="F344" s="14" t="s">
        <v>4030</v>
      </c>
      <c r="G344" s="14"/>
      <c r="H344" s="14" t="s">
        <v>3866</v>
      </c>
      <c r="I344" s="15">
        <v>55</v>
      </c>
      <c r="J344" s="77">
        <v>5</v>
      </c>
      <c r="K344" s="92"/>
    </row>
    <row r="345" spans="1:11" ht="29.4" customHeight="1" x14ac:dyDescent="0.25">
      <c r="A345" s="14" t="s">
        <v>1753</v>
      </c>
      <c r="B345" s="14" t="s">
        <v>4083</v>
      </c>
      <c r="C345" s="14" t="s">
        <v>4084</v>
      </c>
      <c r="D345" s="16">
        <v>45807</v>
      </c>
      <c r="E345" s="16"/>
      <c r="F345" s="14" t="s">
        <v>4030</v>
      </c>
      <c r="G345" s="14"/>
      <c r="H345" s="14" t="s">
        <v>3832</v>
      </c>
      <c r="I345" s="15">
        <v>70</v>
      </c>
      <c r="J345" s="77">
        <v>5</v>
      </c>
      <c r="K345" s="92"/>
    </row>
    <row r="346" spans="1:11" ht="26.4" customHeight="1" x14ac:dyDescent="0.25">
      <c r="A346" s="14" t="s">
        <v>1753</v>
      </c>
      <c r="B346" s="14" t="s">
        <v>4085</v>
      </c>
      <c r="C346" s="14" t="s">
        <v>4086</v>
      </c>
      <c r="D346" s="16">
        <v>45807</v>
      </c>
      <c r="E346" s="16"/>
      <c r="F346" s="14" t="s">
        <v>4030</v>
      </c>
      <c r="G346" s="14"/>
      <c r="H346" s="14" t="s">
        <v>2721</v>
      </c>
      <c r="I346" s="15">
        <v>70</v>
      </c>
      <c r="J346" s="77">
        <v>5</v>
      </c>
      <c r="K346" s="92"/>
    </row>
    <row r="347" spans="1:11" ht="28.8" customHeight="1" x14ac:dyDescent="0.25">
      <c r="A347" s="14" t="s">
        <v>1753</v>
      </c>
      <c r="B347" s="14" t="s">
        <v>4087</v>
      </c>
      <c r="C347" s="14" t="s">
        <v>4088</v>
      </c>
      <c r="D347" s="16">
        <v>45807</v>
      </c>
      <c r="E347" s="16"/>
      <c r="F347" s="14" t="s">
        <v>4030</v>
      </c>
      <c r="G347" s="14"/>
      <c r="H347" s="14" t="s">
        <v>4089</v>
      </c>
      <c r="I347" s="15">
        <v>75</v>
      </c>
      <c r="J347" s="77">
        <v>5</v>
      </c>
      <c r="K347" s="92"/>
    </row>
    <row r="348" spans="1:11" ht="28.2" customHeight="1" x14ac:dyDescent="0.25">
      <c r="A348" s="14" t="s">
        <v>1753</v>
      </c>
      <c r="B348" s="14" t="s">
        <v>4090</v>
      </c>
      <c r="C348" s="14" t="s">
        <v>4091</v>
      </c>
      <c r="D348" s="16">
        <v>45807</v>
      </c>
      <c r="E348" s="16"/>
      <c r="F348" s="14" t="s">
        <v>4030</v>
      </c>
      <c r="G348" s="14"/>
      <c r="H348" s="14" t="s">
        <v>4094</v>
      </c>
      <c r="I348" s="15">
        <v>75</v>
      </c>
      <c r="J348" s="77">
        <v>5</v>
      </c>
      <c r="K348" s="92"/>
    </row>
    <row r="349" spans="1:11" ht="28.2" customHeight="1" x14ac:dyDescent="0.25">
      <c r="A349" s="14" t="s">
        <v>1753</v>
      </c>
      <c r="B349" s="14" t="s">
        <v>4092</v>
      </c>
      <c r="C349" s="14" t="s">
        <v>4093</v>
      </c>
      <c r="D349" s="16">
        <v>45807</v>
      </c>
      <c r="E349" s="16"/>
      <c r="F349" s="14" t="s">
        <v>4030</v>
      </c>
      <c r="G349" s="14"/>
      <c r="H349" s="14" t="s">
        <v>3867</v>
      </c>
      <c r="I349" s="15">
        <v>87</v>
      </c>
      <c r="J349" s="77">
        <v>5</v>
      </c>
      <c r="K349" s="92"/>
    </row>
    <row r="350" spans="1:11" ht="25.2" customHeight="1" x14ac:dyDescent="0.25">
      <c r="A350" s="14" t="s">
        <v>1753</v>
      </c>
      <c r="B350" s="14" t="s">
        <v>4095</v>
      </c>
      <c r="C350" s="14" t="s">
        <v>4096</v>
      </c>
      <c r="D350" s="16">
        <v>45807</v>
      </c>
      <c r="E350" s="16"/>
      <c r="F350" s="14" t="s">
        <v>4030</v>
      </c>
      <c r="G350" s="14"/>
      <c r="H350" s="14" t="s">
        <v>4099</v>
      </c>
      <c r="I350" s="15">
        <v>87</v>
      </c>
      <c r="J350" s="77">
        <v>5</v>
      </c>
      <c r="K350" s="92"/>
    </row>
    <row r="351" spans="1:11" ht="28.2" customHeight="1" x14ac:dyDescent="0.25">
      <c r="A351" s="14" t="s">
        <v>1753</v>
      </c>
      <c r="B351" s="14" t="s">
        <v>4097</v>
      </c>
      <c r="C351" s="14" t="s">
        <v>4098</v>
      </c>
      <c r="D351" s="16">
        <v>45807</v>
      </c>
      <c r="E351" s="16"/>
      <c r="F351" s="14" t="s">
        <v>4030</v>
      </c>
      <c r="G351" s="14"/>
      <c r="H351" s="14" t="s">
        <v>4100</v>
      </c>
      <c r="I351" s="15">
        <v>127</v>
      </c>
      <c r="J351" s="77">
        <v>5</v>
      </c>
      <c r="K351" s="92"/>
    </row>
    <row r="352" spans="1:11" ht="49.8" customHeight="1" x14ac:dyDescent="0.25">
      <c r="A352" s="14" t="s">
        <v>1753</v>
      </c>
      <c r="B352" s="14" t="s">
        <v>4589</v>
      </c>
      <c r="C352" s="14" t="s">
        <v>2003</v>
      </c>
      <c r="D352" s="16">
        <v>45824</v>
      </c>
      <c r="E352" s="16"/>
      <c r="F352" s="313" t="s">
        <v>5538</v>
      </c>
      <c r="G352" s="14" t="s">
        <v>4590</v>
      </c>
      <c r="H352" s="14" t="s">
        <v>4591</v>
      </c>
      <c r="I352" s="15">
        <v>400</v>
      </c>
      <c r="J352" s="77">
        <v>5</v>
      </c>
      <c r="K352" s="92"/>
    </row>
    <row r="353" spans="1:11" ht="61.8" customHeight="1" x14ac:dyDescent="0.25">
      <c r="A353" s="14" t="s">
        <v>1753</v>
      </c>
      <c r="B353" s="14" t="s">
        <v>4589</v>
      </c>
      <c r="C353" s="14" t="s">
        <v>2003</v>
      </c>
      <c r="D353" s="16">
        <v>45800</v>
      </c>
      <c r="E353" s="16">
        <v>45824</v>
      </c>
      <c r="F353" s="313" t="s">
        <v>5539</v>
      </c>
      <c r="G353" s="14" t="s">
        <v>4590</v>
      </c>
      <c r="H353" s="14" t="s">
        <v>4591</v>
      </c>
      <c r="I353" s="15">
        <v>80</v>
      </c>
      <c r="J353" s="77">
        <v>5</v>
      </c>
      <c r="K353" s="92"/>
    </row>
    <row r="354" spans="1:11" ht="80.400000000000006" customHeight="1" x14ac:dyDescent="0.25">
      <c r="A354" s="14" t="s">
        <v>1753</v>
      </c>
      <c r="B354" s="14"/>
      <c r="C354" s="14"/>
      <c r="D354" s="16"/>
      <c r="E354" s="16"/>
      <c r="F354" s="14" t="s">
        <v>2823</v>
      </c>
      <c r="G354" s="14"/>
      <c r="H354" s="14"/>
      <c r="I354" s="15"/>
      <c r="J354" s="77"/>
      <c r="K354" s="92"/>
    </row>
    <row r="355" spans="1:11" ht="39.6" customHeight="1" x14ac:dyDescent="0.25">
      <c r="A355" s="14" t="s">
        <v>1753</v>
      </c>
      <c r="B355" s="14" t="s">
        <v>3619</v>
      </c>
      <c r="C355" s="14" t="s">
        <v>3620</v>
      </c>
      <c r="D355" s="16">
        <v>45790</v>
      </c>
      <c r="E355" s="16"/>
      <c r="F355" s="14" t="s">
        <v>4235</v>
      </c>
      <c r="G355" s="14" t="s">
        <v>3621</v>
      </c>
      <c r="H355" s="14" t="s">
        <v>3622</v>
      </c>
      <c r="I355" s="15">
        <v>400</v>
      </c>
      <c r="J355" s="77">
        <v>5</v>
      </c>
      <c r="K355" s="92"/>
    </row>
    <row r="356" spans="1:11" ht="66" customHeight="1" x14ac:dyDescent="0.25">
      <c r="A356" s="14" t="s">
        <v>1753</v>
      </c>
      <c r="B356" s="14" t="s">
        <v>3619</v>
      </c>
      <c r="C356" s="14" t="s">
        <v>3620</v>
      </c>
      <c r="D356" s="16">
        <v>45751</v>
      </c>
      <c r="E356" s="16">
        <v>45790</v>
      </c>
      <c r="F356" s="14" t="s">
        <v>6303</v>
      </c>
      <c r="G356" s="14" t="s">
        <v>3621</v>
      </c>
      <c r="H356" s="14" t="s">
        <v>3622</v>
      </c>
      <c r="I356" s="15">
        <v>80</v>
      </c>
      <c r="J356" s="77">
        <v>5</v>
      </c>
      <c r="K356" s="92"/>
    </row>
    <row r="357" spans="1:11" ht="34.200000000000003" customHeight="1" x14ac:dyDescent="0.25">
      <c r="A357" s="14" t="s">
        <v>1753</v>
      </c>
      <c r="B357" s="14" t="s">
        <v>2824</v>
      </c>
      <c r="C357" s="14" t="s">
        <v>2825</v>
      </c>
      <c r="D357" s="16">
        <v>45758</v>
      </c>
      <c r="E357" s="16"/>
      <c r="F357" s="14" t="s">
        <v>2884</v>
      </c>
      <c r="G357" s="14"/>
      <c r="H357" s="14" t="s">
        <v>2885</v>
      </c>
      <c r="I357" s="15">
        <v>35</v>
      </c>
      <c r="J357" s="77">
        <v>5</v>
      </c>
      <c r="K357" s="92"/>
    </row>
    <row r="358" spans="1:11" ht="34.200000000000003" customHeight="1" x14ac:dyDescent="0.25">
      <c r="A358" s="14" t="s">
        <v>1753</v>
      </c>
      <c r="B358" s="14" t="s">
        <v>2826</v>
      </c>
      <c r="C358" s="14" t="s">
        <v>2827</v>
      </c>
      <c r="D358" s="16">
        <v>45758</v>
      </c>
      <c r="E358" s="16"/>
      <c r="F358" s="14" t="s">
        <v>2884</v>
      </c>
      <c r="G358" s="14"/>
      <c r="H358" s="14" t="s">
        <v>2886</v>
      </c>
      <c r="I358" s="15">
        <v>35</v>
      </c>
      <c r="J358" s="77">
        <v>5</v>
      </c>
      <c r="K358" s="92"/>
    </row>
    <row r="359" spans="1:11" ht="34.200000000000003" customHeight="1" x14ac:dyDescent="0.25">
      <c r="A359" s="14" t="s">
        <v>1753</v>
      </c>
      <c r="B359" s="14" t="s">
        <v>2828</v>
      </c>
      <c r="C359" s="14" t="s">
        <v>2829</v>
      </c>
      <c r="D359" s="16">
        <v>45758</v>
      </c>
      <c r="E359" s="16"/>
      <c r="F359" s="14" t="s">
        <v>2884</v>
      </c>
      <c r="G359" s="14"/>
      <c r="H359" s="14" t="s">
        <v>2887</v>
      </c>
      <c r="I359" s="15">
        <v>35</v>
      </c>
      <c r="J359" s="77">
        <v>5</v>
      </c>
      <c r="K359" s="92"/>
    </row>
    <row r="360" spans="1:11" ht="34.200000000000003" customHeight="1" x14ac:dyDescent="0.25">
      <c r="A360" s="14" t="s">
        <v>1753</v>
      </c>
      <c r="B360" s="14" t="s">
        <v>2830</v>
      </c>
      <c r="C360" s="14" t="s">
        <v>2831</v>
      </c>
      <c r="D360" s="16">
        <v>45758</v>
      </c>
      <c r="E360" s="16"/>
      <c r="F360" s="14" t="s">
        <v>2884</v>
      </c>
      <c r="G360" s="14"/>
      <c r="H360" s="14" t="s">
        <v>2888</v>
      </c>
      <c r="I360" s="15">
        <v>40</v>
      </c>
      <c r="J360" s="77">
        <v>5</v>
      </c>
      <c r="K360" s="92"/>
    </row>
    <row r="361" spans="1:11" ht="34.200000000000003" customHeight="1" x14ac:dyDescent="0.25">
      <c r="A361" s="14" t="s">
        <v>1753</v>
      </c>
      <c r="B361" s="14" t="s">
        <v>2832</v>
      </c>
      <c r="C361" s="14" t="s">
        <v>2833</v>
      </c>
      <c r="D361" s="16">
        <v>45758</v>
      </c>
      <c r="E361" s="16"/>
      <c r="F361" s="14" t="s">
        <v>2884</v>
      </c>
      <c r="G361" s="14"/>
      <c r="H361" s="14" t="s">
        <v>2889</v>
      </c>
      <c r="I361" s="15">
        <v>40</v>
      </c>
      <c r="J361" s="77">
        <v>5</v>
      </c>
      <c r="K361" s="92"/>
    </row>
    <row r="362" spans="1:11" ht="34.200000000000003" customHeight="1" x14ac:dyDescent="0.25">
      <c r="A362" s="14" t="s">
        <v>1753</v>
      </c>
      <c r="B362" s="14" t="s">
        <v>2834</v>
      </c>
      <c r="C362" s="14" t="s">
        <v>2835</v>
      </c>
      <c r="D362" s="16">
        <v>45758</v>
      </c>
      <c r="E362" s="16"/>
      <c r="F362" s="14" t="s">
        <v>2884</v>
      </c>
      <c r="G362" s="14"/>
      <c r="H362" s="14" t="s">
        <v>2890</v>
      </c>
      <c r="I362" s="15">
        <v>55</v>
      </c>
      <c r="J362" s="77">
        <v>5</v>
      </c>
      <c r="K362" s="92"/>
    </row>
    <row r="363" spans="1:11" ht="34.200000000000003" customHeight="1" x14ac:dyDescent="0.25">
      <c r="A363" s="14" t="s">
        <v>1753</v>
      </c>
      <c r="B363" s="14" t="s">
        <v>2836</v>
      </c>
      <c r="C363" s="14" t="s">
        <v>2837</v>
      </c>
      <c r="D363" s="16">
        <v>45758</v>
      </c>
      <c r="E363" s="16"/>
      <c r="F363" s="14" t="s">
        <v>2884</v>
      </c>
      <c r="G363" s="14"/>
      <c r="H363" s="14" t="s">
        <v>2891</v>
      </c>
      <c r="I363" s="15">
        <v>55</v>
      </c>
      <c r="J363" s="77">
        <v>5</v>
      </c>
      <c r="K363" s="92"/>
    </row>
    <row r="364" spans="1:11" ht="34.200000000000003" customHeight="1" x14ac:dyDescent="0.25">
      <c r="A364" s="14" t="s">
        <v>1753</v>
      </c>
      <c r="B364" s="14" t="s">
        <v>2838</v>
      </c>
      <c r="C364" s="14" t="s">
        <v>2839</v>
      </c>
      <c r="D364" s="16">
        <v>45758</v>
      </c>
      <c r="E364" s="16"/>
      <c r="F364" s="14" t="s">
        <v>2884</v>
      </c>
      <c r="G364" s="14"/>
      <c r="H364" s="14" t="s">
        <v>2892</v>
      </c>
      <c r="I364" s="15">
        <v>55</v>
      </c>
      <c r="J364" s="77">
        <v>5</v>
      </c>
      <c r="K364" s="92"/>
    </row>
    <row r="365" spans="1:11" ht="34.200000000000003" customHeight="1" x14ac:dyDescent="0.25">
      <c r="A365" s="14" t="s">
        <v>1753</v>
      </c>
      <c r="B365" s="14" t="s">
        <v>2840</v>
      </c>
      <c r="C365" s="14" t="s">
        <v>2841</v>
      </c>
      <c r="D365" s="16">
        <v>45758</v>
      </c>
      <c r="E365" s="16"/>
      <c r="F365" s="14" t="s">
        <v>2884</v>
      </c>
      <c r="G365" s="14"/>
      <c r="H365" s="14" t="s">
        <v>2893</v>
      </c>
      <c r="I365" s="15">
        <v>55</v>
      </c>
      <c r="J365" s="77">
        <v>5</v>
      </c>
      <c r="K365" s="92"/>
    </row>
    <row r="366" spans="1:11" ht="34.200000000000003" customHeight="1" x14ac:dyDescent="0.25">
      <c r="A366" s="14" t="s">
        <v>1753</v>
      </c>
      <c r="B366" s="14" t="s">
        <v>2842</v>
      </c>
      <c r="C366" s="14" t="s">
        <v>2843</v>
      </c>
      <c r="D366" s="16">
        <v>45758</v>
      </c>
      <c r="E366" s="16"/>
      <c r="F366" s="14" t="s">
        <v>2884</v>
      </c>
      <c r="G366" s="14"/>
      <c r="H366" s="14" t="s">
        <v>2894</v>
      </c>
      <c r="I366" s="15">
        <v>55</v>
      </c>
      <c r="J366" s="77">
        <v>5</v>
      </c>
      <c r="K366" s="92"/>
    </row>
    <row r="367" spans="1:11" ht="34.200000000000003" customHeight="1" x14ac:dyDescent="0.25">
      <c r="A367" s="14" t="s">
        <v>1753</v>
      </c>
      <c r="B367" s="14" t="s">
        <v>2844</v>
      </c>
      <c r="C367" s="14" t="s">
        <v>2845</v>
      </c>
      <c r="D367" s="16">
        <v>45758</v>
      </c>
      <c r="E367" s="16"/>
      <c r="F367" s="14" t="s">
        <v>2884</v>
      </c>
      <c r="G367" s="14"/>
      <c r="H367" s="14" t="s">
        <v>2685</v>
      </c>
      <c r="I367" s="15">
        <v>55</v>
      </c>
      <c r="J367" s="77">
        <v>5</v>
      </c>
      <c r="K367" s="92"/>
    </row>
    <row r="368" spans="1:11" ht="34.200000000000003" customHeight="1" x14ac:dyDescent="0.25">
      <c r="A368" s="14" t="s">
        <v>1753</v>
      </c>
      <c r="B368" s="14" t="s">
        <v>2846</v>
      </c>
      <c r="C368" s="14" t="s">
        <v>2847</v>
      </c>
      <c r="D368" s="16">
        <v>45758</v>
      </c>
      <c r="E368" s="16"/>
      <c r="F368" s="14" t="s">
        <v>2884</v>
      </c>
      <c r="G368" s="14"/>
      <c r="H368" s="14" t="s">
        <v>2722</v>
      </c>
      <c r="I368" s="15">
        <v>55</v>
      </c>
      <c r="J368" s="77">
        <v>5</v>
      </c>
      <c r="K368" s="92"/>
    </row>
    <row r="369" spans="1:11" ht="34.200000000000003" customHeight="1" x14ac:dyDescent="0.25">
      <c r="A369" s="14" t="s">
        <v>1753</v>
      </c>
      <c r="B369" s="14" t="s">
        <v>2848</v>
      </c>
      <c r="C369" s="14" t="s">
        <v>2849</v>
      </c>
      <c r="D369" s="16">
        <v>45758</v>
      </c>
      <c r="E369" s="16"/>
      <c r="F369" s="14" t="s">
        <v>2884</v>
      </c>
      <c r="G369" s="14"/>
      <c r="H369" s="14" t="s">
        <v>2895</v>
      </c>
      <c r="I369" s="15">
        <v>55</v>
      </c>
      <c r="J369" s="77">
        <v>5</v>
      </c>
      <c r="K369" s="92"/>
    </row>
    <row r="370" spans="1:11" ht="34.200000000000003" customHeight="1" x14ac:dyDescent="0.25">
      <c r="A370" s="14" t="s">
        <v>1753</v>
      </c>
      <c r="B370" s="14" t="s">
        <v>2850</v>
      </c>
      <c r="C370" s="14" t="s">
        <v>2851</v>
      </c>
      <c r="D370" s="16">
        <v>45758</v>
      </c>
      <c r="E370" s="16"/>
      <c r="F370" s="14" t="s">
        <v>2884</v>
      </c>
      <c r="G370" s="14"/>
      <c r="H370" s="14" t="s">
        <v>2896</v>
      </c>
      <c r="I370" s="15">
        <v>55</v>
      </c>
      <c r="J370" s="77">
        <v>5</v>
      </c>
      <c r="K370" s="92"/>
    </row>
    <row r="371" spans="1:11" ht="34.200000000000003" customHeight="1" x14ac:dyDescent="0.25">
      <c r="A371" s="14" t="s">
        <v>1753</v>
      </c>
      <c r="B371" s="14" t="s">
        <v>2852</v>
      </c>
      <c r="C371" s="14" t="s">
        <v>2853</v>
      </c>
      <c r="D371" s="16">
        <v>45758</v>
      </c>
      <c r="E371" s="16"/>
      <c r="F371" s="14" t="s">
        <v>2884</v>
      </c>
      <c r="G371" s="14"/>
      <c r="H371" s="14" t="s">
        <v>2897</v>
      </c>
      <c r="I371" s="15">
        <v>55</v>
      </c>
      <c r="J371" s="77">
        <v>5</v>
      </c>
      <c r="K371" s="92"/>
    </row>
    <row r="372" spans="1:11" ht="34.200000000000003" customHeight="1" x14ac:dyDescent="0.25">
      <c r="A372" s="14" t="s">
        <v>1753</v>
      </c>
      <c r="B372" s="14" t="s">
        <v>2854</v>
      </c>
      <c r="C372" s="14" t="s">
        <v>2855</v>
      </c>
      <c r="D372" s="16">
        <v>45758</v>
      </c>
      <c r="E372" s="16"/>
      <c r="F372" s="14" t="s">
        <v>2884</v>
      </c>
      <c r="G372" s="14"/>
      <c r="H372" s="14" t="s">
        <v>2694</v>
      </c>
      <c r="I372" s="15">
        <v>55</v>
      </c>
      <c r="J372" s="77">
        <v>5</v>
      </c>
      <c r="K372" s="92"/>
    </row>
    <row r="373" spans="1:11" ht="34.200000000000003" customHeight="1" x14ac:dyDescent="0.25">
      <c r="A373" s="14" t="s">
        <v>1753</v>
      </c>
      <c r="B373" s="14" t="s">
        <v>2856</v>
      </c>
      <c r="C373" s="14" t="s">
        <v>2857</v>
      </c>
      <c r="D373" s="16">
        <v>45758</v>
      </c>
      <c r="E373" s="16"/>
      <c r="F373" s="14" t="s">
        <v>2884</v>
      </c>
      <c r="G373" s="14"/>
      <c r="H373" s="14" t="s">
        <v>2711</v>
      </c>
      <c r="I373" s="15">
        <v>55</v>
      </c>
      <c r="J373" s="77">
        <v>5</v>
      </c>
      <c r="K373" s="92"/>
    </row>
    <row r="374" spans="1:11" ht="34.200000000000003" customHeight="1" x14ac:dyDescent="0.25">
      <c r="A374" s="14" t="s">
        <v>1753</v>
      </c>
      <c r="B374" s="14" t="s">
        <v>2858</v>
      </c>
      <c r="C374" s="14" t="s">
        <v>2859</v>
      </c>
      <c r="D374" s="16">
        <v>45758</v>
      </c>
      <c r="E374" s="16"/>
      <c r="F374" s="14" t="s">
        <v>2884</v>
      </c>
      <c r="G374" s="14"/>
      <c r="H374" s="14" t="s">
        <v>2729</v>
      </c>
      <c r="I374" s="15">
        <v>55</v>
      </c>
      <c r="J374" s="77">
        <v>5</v>
      </c>
      <c r="K374" s="92"/>
    </row>
    <row r="375" spans="1:11" ht="34.200000000000003" customHeight="1" x14ac:dyDescent="0.25">
      <c r="A375" s="14" t="s">
        <v>1753</v>
      </c>
      <c r="B375" s="14" t="s">
        <v>2860</v>
      </c>
      <c r="C375" s="14" t="s">
        <v>2861</v>
      </c>
      <c r="D375" s="16">
        <v>45758</v>
      </c>
      <c r="E375" s="16"/>
      <c r="F375" s="14" t="s">
        <v>2884</v>
      </c>
      <c r="G375" s="14"/>
      <c r="H375" s="14" t="s">
        <v>2898</v>
      </c>
      <c r="I375" s="15">
        <v>55</v>
      </c>
      <c r="J375" s="77">
        <v>5</v>
      </c>
      <c r="K375" s="92"/>
    </row>
    <row r="376" spans="1:11" ht="34.200000000000003" customHeight="1" x14ac:dyDescent="0.25">
      <c r="A376" s="14" t="s">
        <v>1753</v>
      </c>
      <c r="B376" s="14" t="s">
        <v>2862</v>
      </c>
      <c r="C376" s="14" t="s">
        <v>2863</v>
      </c>
      <c r="D376" s="16">
        <v>45758</v>
      </c>
      <c r="E376" s="16"/>
      <c r="F376" s="14" t="s">
        <v>2884</v>
      </c>
      <c r="G376" s="14"/>
      <c r="H376" s="14" t="s">
        <v>2899</v>
      </c>
      <c r="I376" s="15">
        <v>55</v>
      </c>
      <c r="J376" s="77">
        <v>5</v>
      </c>
      <c r="K376" s="92"/>
    </row>
    <row r="377" spans="1:11" ht="34.200000000000003" customHeight="1" x14ac:dyDescent="0.25">
      <c r="A377" s="14" t="s">
        <v>1753</v>
      </c>
      <c r="B377" s="14" t="s">
        <v>2864</v>
      </c>
      <c r="C377" s="14" t="s">
        <v>2865</v>
      </c>
      <c r="D377" s="16">
        <v>45758</v>
      </c>
      <c r="E377" s="16"/>
      <c r="F377" s="14" t="s">
        <v>2884</v>
      </c>
      <c r="G377" s="14"/>
      <c r="H377" s="14" t="s">
        <v>2713</v>
      </c>
      <c r="I377" s="15">
        <v>55</v>
      </c>
      <c r="J377" s="77">
        <v>5</v>
      </c>
      <c r="K377" s="92"/>
    </row>
    <row r="378" spans="1:11" ht="34.200000000000003" customHeight="1" x14ac:dyDescent="0.25">
      <c r="A378" s="14" t="s">
        <v>1753</v>
      </c>
      <c r="B378" s="14" t="s">
        <v>2866</v>
      </c>
      <c r="C378" s="14" t="s">
        <v>2867</v>
      </c>
      <c r="D378" s="16">
        <v>45758</v>
      </c>
      <c r="E378" s="16"/>
      <c r="F378" s="14" t="s">
        <v>2884</v>
      </c>
      <c r="G378" s="14"/>
      <c r="H378" s="14" t="s">
        <v>2900</v>
      </c>
      <c r="I378" s="15">
        <v>55</v>
      </c>
      <c r="J378" s="77">
        <v>5</v>
      </c>
      <c r="K378" s="92"/>
    </row>
    <row r="379" spans="1:11" ht="34.200000000000003" customHeight="1" x14ac:dyDescent="0.25">
      <c r="A379" s="14" t="s">
        <v>1753</v>
      </c>
      <c r="B379" s="14" t="s">
        <v>2868</v>
      </c>
      <c r="C379" s="14" t="s">
        <v>2869</v>
      </c>
      <c r="D379" s="16">
        <v>45758</v>
      </c>
      <c r="E379" s="16"/>
      <c r="F379" s="14" t="s">
        <v>2884</v>
      </c>
      <c r="G379" s="14"/>
      <c r="H379" s="14" t="s">
        <v>2901</v>
      </c>
      <c r="I379" s="15">
        <v>55</v>
      </c>
      <c r="J379" s="77">
        <v>5</v>
      </c>
      <c r="K379" s="92"/>
    </row>
    <row r="380" spans="1:11" ht="34.200000000000003" customHeight="1" x14ac:dyDescent="0.25">
      <c r="A380" s="14" t="s">
        <v>1753</v>
      </c>
      <c r="B380" s="14" t="s">
        <v>2870</v>
      </c>
      <c r="C380" s="14" t="s">
        <v>2871</v>
      </c>
      <c r="D380" s="16">
        <v>45758</v>
      </c>
      <c r="E380" s="16"/>
      <c r="F380" s="14" t="s">
        <v>2884</v>
      </c>
      <c r="G380" s="14"/>
      <c r="H380" s="14" t="s">
        <v>2720</v>
      </c>
      <c r="I380" s="15">
        <v>55</v>
      </c>
      <c r="J380" s="77">
        <v>5</v>
      </c>
      <c r="K380" s="92"/>
    </row>
    <row r="381" spans="1:11" ht="34.200000000000003" customHeight="1" x14ac:dyDescent="0.25">
      <c r="A381" s="14" t="s">
        <v>1753</v>
      </c>
      <c r="B381" s="14" t="s">
        <v>2872</v>
      </c>
      <c r="C381" s="14" t="s">
        <v>2873</v>
      </c>
      <c r="D381" s="16">
        <v>45758</v>
      </c>
      <c r="E381" s="16"/>
      <c r="F381" s="14" t="s">
        <v>2884</v>
      </c>
      <c r="G381" s="14"/>
      <c r="H381" s="14" t="s">
        <v>2902</v>
      </c>
      <c r="I381" s="15">
        <v>70</v>
      </c>
      <c r="J381" s="77">
        <v>5</v>
      </c>
      <c r="K381" s="92"/>
    </row>
    <row r="382" spans="1:11" ht="34.200000000000003" customHeight="1" x14ac:dyDescent="0.25">
      <c r="A382" s="14" t="s">
        <v>1753</v>
      </c>
      <c r="B382" s="14" t="s">
        <v>2874</v>
      </c>
      <c r="C382" s="14" t="s">
        <v>2875</v>
      </c>
      <c r="D382" s="16">
        <v>45758</v>
      </c>
      <c r="E382" s="16"/>
      <c r="F382" s="14" t="s">
        <v>2884</v>
      </c>
      <c r="G382" s="14"/>
      <c r="H382" s="14" t="s">
        <v>2903</v>
      </c>
      <c r="I382" s="15">
        <v>70</v>
      </c>
      <c r="J382" s="77">
        <v>5</v>
      </c>
      <c r="K382" s="92"/>
    </row>
    <row r="383" spans="1:11" ht="34.200000000000003" customHeight="1" x14ac:dyDescent="0.25">
      <c r="A383" s="14" t="s">
        <v>1753</v>
      </c>
      <c r="B383" s="14" t="s">
        <v>2876</v>
      </c>
      <c r="C383" s="14" t="s">
        <v>2877</v>
      </c>
      <c r="D383" s="16">
        <v>45758</v>
      </c>
      <c r="E383" s="16"/>
      <c r="F383" s="14" t="s">
        <v>2884</v>
      </c>
      <c r="G383" s="14"/>
      <c r="H383" s="14" t="s">
        <v>2703</v>
      </c>
      <c r="I383" s="15">
        <v>70</v>
      </c>
      <c r="J383" s="77">
        <v>5</v>
      </c>
      <c r="K383" s="92"/>
    </row>
    <row r="384" spans="1:11" ht="34.200000000000003" customHeight="1" x14ac:dyDescent="0.25">
      <c r="A384" s="14" t="s">
        <v>1753</v>
      </c>
      <c r="B384" s="14" t="s">
        <v>2878</v>
      </c>
      <c r="C384" s="14" t="s">
        <v>2879</v>
      </c>
      <c r="D384" s="16">
        <v>45758</v>
      </c>
      <c r="E384" s="16"/>
      <c r="F384" s="14" t="s">
        <v>2884</v>
      </c>
      <c r="G384" s="14"/>
      <c r="H384" s="14" t="s">
        <v>2904</v>
      </c>
      <c r="I384" s="15">
        <v>75</v>
      </c>
      <c r="J384" s="77">
        <v>5</v>
      </c>
      <c r="K384" s="92"/>
    </row>
    <row r="385" spans="1:11" ht="34.200000000000003" customHeight="1" x14ac:dyDescent="0.25">
      <c r="A385" s="14" t="s">
        <v>1753</v>
      </c>
      <c r="B385" s="14" t="s">
        <v>2880</v>
      </c>
      <c r="C385" s="14" t="s">
        <v>2881</v>
      </c>
      <c r="D385" s="16">
        <v>45758</v>
      </c>
      <c r="E385" s="16"/>
      <c r="F385" s="14" t="s">
        <v>2884</v>
      </c>
      <c r="G385" s="14"/>
      <c r="H385" s="14" t="s">
        <v>2905</v>
      </c>
      <c r="I385" s="15">
        <v>87</v>
      </c>
      <c r="J385" s="77">
        <v>5</v>
      </c>
      <c r="K385" s="92"/>
    </row>
    <row r="386" spans="1:11" ht="34.200000000000003" customHeight="1" x14ac:dyDescent="0.25">
      <c r="A386" s="14" t="s">
        <v>1753</v>
      </c>
      <c r="B386" s="14" t="s">
        <v>2882</v>
      </c>
      <c r="C386" s="14" t="s">
        <v>2883</v>
      </c>
      <c r="D386" s="16">
        <v>45758</v>
      </c>
      <c r="E386" s="16"/>
      <c r="F386" s="14" t="s">
        <v>2884</v>
      </c>
      <c r="G386" s="14"/>
      <c r="H386" s="14" t="s">
        <v>2906</v>
      </c>
      <c r="I386" s="15">
        <v>87</v>
      </c>
      <c r="J386" s="77">
        <v>5</v>
      </c>
      <c r="K386" s="92"/>
    </row>
    <row r="387" spans="1:11" ht="76.8" customHeight="1" x14ac:dyDescent="0.25">
      <c r="A387" s="14" t="s">
        <v>1753</v>
      </c>
      <c r="B387" s="14"/>
      <c r="C387" s="14"/>
      <c r="D387" s="16"/>
      <c r="E387" s="16"/>
      <c r="F387" s="14" t="s">
        <v>4227</v>
      </c>
      <c r="G387" s="14"/>
      <c r="H387" s="14"/>
      <c r="I387" s="15"/>
      <c r="J387" s="77"/>
      <c r="K387" s="92"/>
    </row>
    <row r="388" spans="1:11" ht="38.4" customHeight="1" x14ac:dyDescent="0.25">
      <c r="A388" s="14" t="s">
        <v>1753</v>
      </c>
      <c r="B388" s="14" t="s">
        <v>3623</v>
      </c>
      <c r="C388" s="14" t="s">
        <v>3624</v>
      </c>
      <c r="D388" s="16">
        <v>45790</v>
      </c>
      <c r="E388" s="16"/>
      <c r="F388" s="14" t="s">
        <v>4236</v>
      </c>
      <c r="G388" s="14" t="s">
        <v>3621</v>
      </c>
      <c r="H388" s="14" t="s">
        <v>3622</v>
      </c>
      <c r="I388" s="15">
        <v>400</v>
      </c>
      <c r="J388" s="77">
        <v>5</v>
      </c>
      <c r="K388" s="92"/>
    </row>
    <row r="389" spans="1:11" ht="63.6" customHeight="1" x14ac:dyDescent="0.25">
      <c r="A389" s="14" t="s">
        <v>1753</v>
      </c>
      <c r="B389" s="14" t="s">
        <v>3623</v>
      </c>
      <c r="C389" s="14" t="s">
        <v>3624</v>
      </c>
      <c r="D389" s="16">
        <v>45751</v>
      </c>
      <c r="E389" s="16">
        <v>45790</v>
      </c>
      <c r="F389" s="14" t="s">
        <v>6301</v>
      </c>
      <c r="G389" s="14" t="s">
        <v>3621</v>
      </c>
      <c r="H389" s="14" t="s">
        <v>3622</v>
      </c>
      <c r="I389" s="15">
        <v>80</v>
      </c>
      <c r="J389" s="77">
        <v>5</v>
      </c>
      <c r="K389" s="92"/>
    </row>
    <row r="390" spans="1:11" ht="67.8" customHeight="1" x14ac:dyDescent="0.25">
      <c r="A390" s="14" t="s">
        <v>1753</v>
      </c>
      <c r="B390" s="14" t="s">
        <v>3623</v>
      </c>
      <c r="C390" s="14" t="s">
        <v>3624</v>
      </c>
      <c r="D390" s="16">
        <v>45730</v>
      </c>
      <c r="E390" s="16">
        <v>45790</v>
      </c>
      <c r="F390" s="14" t="s">
        <v>6302</v>
      </c>
      <c r="G390" s="14" t="s">
        <v>3621</v>
      </c>
      <c r="H390" s="14" t="s">
        <v>3622</v>
      </c>
      <c r="I390" s="15">
        <v>10</v>
      </c>
      <c r="J390" s="77">
        <v>5</v>
      </c>
      <c r="K390" s="92"/>
    </row>
    <row r="391" spans="1:11" ht="34.200000000000003" customHeight="1" x14ac:dyDescent="0.25">
      <c r="A391" s="14" t="s">
        <v>1753</v>
      </c>
      <c r="B391" s="14" t="s">
        <v>2930</v>
      </c>
      <c r="C391" s="14" t="s">
        <v>2931</v>
      </c>
      <c r="D391" s="16">
        <v>45771</v>
      </c>
      <c r="E391" s="16"/>
      <c r="F391" s="14" t="s">
        <v>2990</v>
      </c>
      <c r="G391" s="14"/>
      <c r="H391" s="14" t="s">
        <v>2888</v>
      </c>
      <c r="I391" s="15">
        <v>20</v>
      </c>
      <c r="J391" s="77">
        <v>5</v>
      </c>
      <c r="K391" s="92"/>
    </row>
    <row r="392" spans="1:11" ht="34.200000000000003" customHeight="1" x14ac:dyDescent="0.25">
      <c r="A392" s="14" t="s">
        <v>1753</v>
      </c>
      <c r="B392" s="14" t="s">
        <v>2932</v>
      </c>
      <c r="C392" s="14" t="s">
        <v>2933</v>
      </c>
      <c r="D392" s="16">
        <v>45771</v>
      </c>
      <c r="E392" s="16"/>
      <c r="F392" s="14" t="s">
        <v>2990</v>
      </c>
      <c r="G392" s="14"/>
      <c r="H392" s="14" t="s">
        <v>2889</v>
      </c>
      <c r="I392" s="15">
        <v>20</v>
      </c>
      <c r="J392" s="77">
        <v>5</v>
      </c>
      <c r="K392" s="92"/>
    </row>
    <row r="393" spans="1:11" ht="34.200000000000003" customHeight="1" x14ac:dyDescent="0.25">
      <c r="A393" s="14" t="s">
        <v>1753</v>
      </c>
      <c r="B393" s="14" t="s">
        <v>2934</v>
      </c>
      <c r="C393" s="14" t="s">
        <v>2935</v>
      </c>
      <c r="D393" s="16">
        <v>45771</v>
      </c>
      <c r="E393" s="16"/>
      <c r="F393" s="14" t="s">
        <v>2990</v>
      </c>
      <c r="G393" s="14"/>
      <c r="H393" s="14" t="s">
        <v>2887</v>
      </c>
      <c r="I393" s="15">
        <v>35</v>
      </c>
      <c r="J393" s="77">
        <v>5</v>
      </c>
      <c r="K393" s="92"/>
    </row>
    <row r="394" spans="1:11" ht="34.200000000000003" customHeight="1" x14ac:dyDescent="0.25">
      <c r="A394" s="14" t="s">
        <v>1753</v>
      </c>
      <c r="B394" s="14" t="s">
        <v>2936</v>
      </c>
      <c r="C394" s="14" t="s">
        <v>2937</v>
      </c>
      <c r="D394" s="16">
        <v>45771</v>
      </c>
      <c r="E394" s="16"/>
      <c r="F394" s="14" t="s">
        <v>2990</v>
      </c>
      <c r="G394" s="14"/>
      <c r="H394" s="14" t="s">
        <v>2886</v>
      </c>
      <c r="I394" s="15">
        <v>35</v>
      </c>
      <c r="J394" s="77">
        <v>5</v>
      </c>
      <c r="K394" s="92"/>
    </row>
    <row r="395" spans="1:11" ht="34.200000000000003" customHeight="1" x14ac:dyDescent="0.25">
      <c r="A395" s="14" t="s">
        <v>1753</v>
      </c>
      <c r="B395" s="14" t="s">
        <v>2938</v>
      </c>
      <c r="C395" s="14" t="s">
        <v>2939</v>
      </c>
      <c r="D395" s="16">
        <v>45771</v>
      </c>
      <c r="E395" s="16"/>
      <c r="F395" s="14" t="s">
        <v>2990</v>
      </c>
      <c r="G395" s="14"/>
      <c r="H395" s="14" t="s">
        <v>2891</v>
      </c>
      <c r="I395" s="15">
        <v>55</v>
      </c>
      <c r="J395" s="77">
        <v>5</v>
      </c>
      <c r="K395" s="92"/>
    </row>
    <row r="396" spans="1:11" ht="34.200000000000003" customHeight="1" x14ac:dyDescent="0.25">
      <c r="A396" s="14" t="s">
        <v>1753</v>
      </c>
      <c r="B396" s="14" t="s">
        <v>2940</v>
      </c>
      <c r="C396" s="14" t="s">
        <v>2941</v>
      </c>
      <c r="D396" s="16">
        <v>45771</v>
      </c>
      <c r="E396" s="16"/>
      <c r="F396" s="14" t="s">
        <v>2990</v>
      </c>
      <c r="G396" s="14"/>
      <c r="H396" s="14" t="s">
        <v>2890</v>
      </c>
      <c r="I396" s="15">
        <v>55</v>
      </c>
      <c r="J396" s="77">
        <v>5</v>
      </c>
      <c r="K396" s="92"/>
    </row>
    <row r="397" spans="1:11" ht="34.200000000000003" customHeight="1" x14ac:dyDescent="0.25">
      <c r="A397" s="14" t="s">
        <v>1753</v>
      </c>
      <c r="B397" s="14" t="s">
        <v>2942</v>
      </c>
      <c r="C397" s="14" t="s">
        <v>2943</v>
      </c>
      <c r="D397" s="16">
        <v>45771</v>
      </c>
      <c r="E397" s="16"/>
      <c r="F397" s="14" t="s">
        <v>2990</v>
      </c>
      <c r="G397" s="14"/>
      <c r="H397" s="14" t="s">
        <v>2892</v>
      </c>
      <c r="I397" s="15">
        <v>55</v>
      </c>
      <c r="J397" s="77">
        <v>5</v>
      </c>
      <c r="K397" s="92"/>
    </row>
    <row r="398" spans="1:11" ht="34.200000000000003" customHeight="1" x14ac:dyDescent="0.25">
      <c r="A398" s="14" t="s">
        <v>1753</v>
      </c>
      <c r="B398" s="14" t="s">
        <v>2944</v>
      </c>
      <c r="C398" s="14" t="s">
        <v>2945</v>
      </c>
      <c r="D398" s="16">
        <v>45771</v>
      </c>
      <c r="E398" s="16"/>
      <c r="F398" s="14" t="s">
        <v>2990</v>
      </c>
      <c r="G398" s="14"/>
      <c r="H398" s="14" t="s">
        <v>2893</v>
      </c>
      <c r="I398" s="15">
        <v>55</v>
      </c>
      <c r="J398" s="77">
        <v>5</v>
      </c>
      <c r="K398" s="92"/>
    </row>
    <row r="399" spans="1:11" ht="34.200000000000003" customHeight="1" x14ac:dyDescent="0.25">
      <c r="A399" s="14" t="s">
        <v>1753</v>
      </c>
      <c r="B399" s="14" t="s">
        <v>2946</v>
      </c>
      <c r="C399" s="14" t="s">
        <v>2947</v>
      </c>
      <c r="D399" s="16">
        <v>45771</v>
      </c>
      <c r="E399" s="16"/>
      <c r="F399" s="14" t="s">
        <v>2990</v>
      </c>
      <c r="G399" s="14"/>
      <c r="H399" s="14" t="s">
        <v>2894</v>
      </c>
      <c r="I399" s="15">
        <v>55</v>
      </c>
      <c r="J399" s="77">
        <v>5</v>
      </c>
      <c r="K399" s="92"/>
    </row>
    <row r="400" spans="1:11" ht="34.200000000000003" customHeight="1" x14ac:dyDescent="0.25">
      <c r="A400" s="14" t="s">
        <v>1753</v>
      </c>
      <c r="B400" s="14" t="s">
        <v>2948</v>
      </c>
      <c r="C400" s="14" t="s">
        <v>2949</v>
      </c>
      <c r="D400" s="16">
        <v>45771</v>
      </c>
      <c r="E400" s="16"/>
      <c r="F400" s="14" t="s">
        <v>2990</v>
      </c>
      <c r="G400" s="14"/>
      <c r="H400" s="14" t="s">
        <v>2729</v>
      </c>
      <c r="I400" s="15">
        <v>55</v>
      </c>
      <c r="J400" s="77">
        <v>5</v>
      </c>
      <c r="K400" s="92"/>
    </row>
    <row r="401" spans="1:11" ht="34.200000000000003" customHeight="1" x14ac:dyDescent="0.25">
      <c r="A401" s="14" t="s">
        <v>1753</v>
      </c>
      <c r="B401" s="14" t="s">
        <v>2950</v>
      </c>
      <c r="C401" s="14" t="s">
        <v>2951</v>
      </c>
      <c r="D401" s="16">
        <v>45771</v>
      </c>
      <c r="E401" s="16"/>
      <c r="F401" s="14" t="s">
        <v>2990</v>
      </c>
      <c r="G401" s="14"/>
      <c r="H401" s="14" t="s">
        <v>2702</v>
      </c>
      <c r="I401" s="15">
        <v>55</v>
      </c>
      <c r="J401" s="77">
        <v>5</v>
      </c>
      <c r="K401" s="92"/>
    </row>
    <row r="402" spans="1:11" ht="34.200000000000003" customHeight="1" x14ac:dyDescent="0.25">
      <c r="A402" s="14" t="s">
        <v>1753</v>
      </c>
      <c r="B402" s="14" t="s">
        <v>2952</v>
      </c>
      <c r="C402" s="14" t="s">
        <v>2953</v>
      </c>
      <c r="D402" s="16">
        <v>45771</v>
      </c>
      <c r="E402" s="16"/>
      <c r="F402" s="14" t="s">
        <v>2990</v>
      </c>
      <c r="G402" s="14"/>
      <c r="H402" s="14" t="s">
        <v>2991</v>
      </c>
      <c r="I402" s="15">
        <v>55</v>
      </c>
      <c r="J402" s="77">
        <v>5</v>
      </c>
      <c r="K402" s="92"/>
    </row>
    <row r="403" spans="1:11" ht="34.200000000000003" customHeight="1" x14ac:dyDescent="0.25">
      <c r="A403" s="14" t="s">
        <v>1753</v>
      </c>
      <c r="B403" s="14" t="s">
        <v>2954</v>
      </c>
      <c r="C403" s="14" t="s">
        <v>2955</v>
      </c>
      <c r="D403" s="16">
        <v>45771</v>
      </c>
      <c r="E403" s="16"/>
      <c r="F403" s="14" t="s">
        <v>2990</v>
      </c>
      <c r="G403" s="14"/>
      <c r="H403" s="14" t="s">
        <v>2896</v>
      </c>
      <c r="I403" s="15">
        <v>55</v>
      </c>
      <c r="J403" s="77">
        <v>5</v>
      </c>
      <c r="K403" s="92"/>
    </row>
    <row r="404" spans="1:11" ht="34.200000000000003" customHeight="1" x14ac:dyDescent="0.25">
      <c r="A404" s="14" t="s">
        <v>1753</v>
      </c>
      <c r="B404" s="14" t="s">
        <v>2956</v>
      </c>
      <c r="C404" s="14" t="s">
        <v>2957</v>
      </c>
      <c r="D404" s="16">
        <v>45771</v>
      </c>
      <c r="E404" s="16"/>
      <c r="F404" s="14" t="s">
        <v>2990</v>
      </c>
      <c r="G404" s="14"/>
      <c r="H404" s="14" t="s">
        <v>2897</v>
      </c>
      <c r="I404" s="15">
        <v>55</v>
      </c>
      <c r="J404" s="77">
        <v>5</v>
      </c>
      <c r="K404" s="92"/>
    </row>
    <row r="405" spans="1:11" ht="34.200000000000003" customHeight="1" x14ac:dyDescent="0.25">
      <c r="A405" s="14" t="s">
        <v>1753</v>
      </c>
      <c r="B405" s="14" t="s">
        <v>2958</v>
      </c>
      <c r="C405" s="14" t="s">
        <v>2959</v>
      </c>
      <c r="D405" s="16">
        <v>45771</v>
      </c>
      <c r="E405" s="16"/>
      <c r="F405" s="14" t="s">
        <v>2990</v>
      </c>
      <c r="G405" s="14"/>
      <c r="H405" s="14" t="s">
        <v>2694</v>
      </c>
      <c r="I405" s="15">
        <v>55</v>
      </c>
      <c r="J405" s="77">
        <v>5</v>
      </c>
      <c r="K405" s="92"/>
    </row>
    <row r="406" spans="1:11" ht="34.200000000000003" customHeight="1" x14ac:dyDescent="0.25">
      <c r="A406" s="14" t="s">
        <v>1753</v>
      </c>
      <c r="B406" s="14" t="s">
        <v>2960</v>
      </c>
      <c r="C406" s="14" t="s">
        <v>2961</v>
      </c>
      <c r="D406" s="16">
        <v>45771</v>
      </c>
      <c r="E406" s="16"/>
      <c r="F406" s="14" t="s">
        <v>2990</v>
      </c>
      <c r="G406" s="14"/>
      <c r="H406" s="14" t="s">
        <v>2711</v>
      </c>
      <c r="I406" s="15">
        <v>55</v>
      </c>
      <c r="J406" s="77">
        <v>5</v>
      </c>
      <c r="K406" s="92"/>
    </row>
    <row r="407" spans="1:11" ht="34.200000000000003" customHeight="1" x14ac:dyDescent="0.25">
      <c r="A407" s="14" t="s">
        <v>1753</v>
      </c>
      <c r="B407" s="14" t="s">
        <v>2962</v>
      </c>
      <c r="C407" s="14" t="s">
        <v>2963</v>
      </c>
      <c r="D407" s="16">
        <v>45771</v>
      </c>
      <c r="E407" s="16"/>
      <c r="F407" s="14" t="s">
        <v>2990</v>
      </c>
      <c r="G407" s="14"/>
      <c r="H407" s="14" t="s">
        <v>2685</v>
      </c>
      <c r="I407" s="15">
        <v>55</v>
      </c>
      <c r="J407" s="77">
        <v>5</v>
      </c>
      <c r="K407" s="92"/>
    </row>
    <row r="408" spans="1:11" ht="34.200000000000003" customHeight="1" x14ac:dyDescent="0.25">
      <c r="A408" s="14" t="s">
        <v>1753</v>
      </c>
      <c r="B408" s="14" t="s">
        <v>2964</v>
      </c>
      <c r="C408" s="14" t="s">
        <v>2965</v>
      </c>
      <c r="D408" s="16">
        <v>45771</v>
      </c>
      <c r="E408" s="16"/>
      <c r="F408" s="14" t="s">
        <v>2990</v>
      </c>
      <c r="G408" s="14"/>
      <c r="H408" s="14" t="s">
        <v>2898</v>
      </c>
      <c r="I408" s="15">
        <v>55</v>
      </c>
      <c r="J408" s="77">
        <v>5</v>
      </c>
      <c r="K408" s="92"/>
    </row>
    <row r="409" spans="1:11" ht="34.200000000000003" customHeight="1" x14ac:dyDescent="0.25">
      <c r="A409" s="14" t="s">
        <v>1753</v>
      </c>
      <c r="B409" s="14" t="s">
        <v>2966</v>
      </c>
      <c r="C409" s="14" t="s">
        <v>2967</v>
      </c>
      <c r="D409" s="16">
        <v>45771</v>
      </c>
      <c r="E409" s="16"/>
      <c r="F409" s="14" t="s">
        <v>2990</v>
      </c>
      <c r="G409" s="14"/>
      <c r="H409" s="14" t="s">
        <v>2899</v>
      </c>
      <c r="I409" s="15">
        <v>55</v>
      </c>
      <c r="J409" s="77">
        <v>5</v>
      </c>
      <c r="K409" s="92"/>
    </row>
    <row r="410" spans="1:11" ht="34.200000000000003" customHeight="1" x14ac:dyDescent="0.25">
      <c r="A410" s="14" t="s">
        <v>1753</v>
      </c>
      <c r="B410" s="14" t="s">
        <v>2968</v>
      </c>
      <c r="C410" s="14" t="s">
        <v>2969</v>
      </c>
      <c r="D410" s="16">
        <v>45771</v>
      </c>
      <c r="E410" s="16"/>
      <c r="F410" s="14" t="s">
        <v>2990</v>
      </c>
      <c r="G410" s="14"/>
      <c r="H410" s="14" t="s">
        <v>2713</v>
      </c>
      <c r="I410" s="15">
        <v>55</v>
      </c>
      <c r="J410" s="77">
        <v>5</v>
      </c>
      <c r="K410" s="92"/>
    </row>
    <row r="411" spans="1:11" ht="34.200000000000003" customHeight="1" x14ac:dyDescent="0.25">
      <c r="A411" s="14" t="s">
        <v>1753</v>
      </c>
      <c r="B411" s="14" t="s">
        <v>2970</v>
      </c>
      <c r="C411" s="14" t="s">
        <v>2971</v>
      </c>
      <c r="D411" s="16">
        <v>45771</v>
      </c>
      <c r="E411" s="16"/>
      <c r="F411" s="14" t="s">
        <v>2990</v>
      </c>
      <c r="G411" s="14"/>
      <c r="H411" s="14" t="s">
        <v>2900</v>
      </c>
      <c r="I411" s="15">
        <v>55</v>
      </c>
      <c r="J411" s="77">
        <v>5</v>
      </c>
      <c r="K411" s="92"/>
    </row>
    <row r="412" spans="1:11" ht="34.200000000000003" customHeight="1" x14ac:dyDescent="0.25">
      <c r="A412" s="14" t="s">
        <v>1753</v>
      </c>
      <c r="B412" s="14" t="s">
        <v>2972</v>
      </c>
      <c r="C412" s="14" t="s">
        <v>2973</v>
      </c>
      <c r="D412" s="16">
        <v>45771</v>
      </c>
      <c r="E412" s="16"/>
      <c r="F412" s="14" t="s">
        <v>2990</v>
      </c>
      <c r="G412" s="14"/>
      <c r="H412" s="14" t="s">
        <v>2901</v>
      </c>
      <c r="I412" s="15">
        <v>55</v>
      </c>
      <c r="J412" s="77">
        <v>5</v>
      </c>
      <c r="K412" s="92"/>
    </row>
    <row r="413" spans="1:11" ht="34.200000000000003" customHeight="1" x14ac:dyDescent="0.25">
      <c r="A413" s="14" t="s">
        <v>1753</v>
      </c>
      <c r="B413" s="14" t="s">
        <v>2974</v>
      </c>
      <c r="C413" s="14" t="s">
        <v>2975</v>
      </c>
      <c r="D413" s="16">
        <v>45771</v>
      </c>
      <c r="E413" s="16"/>
      <c r="F413" s="14" t="s">
        <v>2990</v>
      </c>
      <c r="G413" s="14"/>
      <c r="H413" s="14" t="s">
        <v>2703</v>
      </c>
      <c r="I413" s="15">
        <v>55</v>
      </c>
      <c r="J413" s="77">
        <v>5</v>
      </c>
      <c r="K413" s="92"/>
    </row>
    <row r="414" spans="1:11" ht="34.200000000000003" customHeight="1" x14ac:dyDescent="0.25">
      <c r="A414" s="14" t="s">
        <v>1753</v>
      </c>
      <c r="B414" s="14" t="s">
        <v>2976</v>
      </c>
      <c r="C414" s="14" t="s">
        <v>2977</v>
      </c>
      <c r="D414" s="16">
        <v>45771</v>
      </c>
      <c r="E414" s="16"/>
      <c r="F414" s="14" t="s">
        <v>2990</v>
      </c>
      <c r="G414" s="14"/>
      <c r="H414" s="14" t="s">
        <v>2720</v>
      </c>
      <c r="I414" s="15">
        <v>55</v>
      </c>
      <c r="J414" s="77">
        <v>5</v>
      </c>
      <c r="K414" s="92"/>
    </row>
    <row r="415" spans="1:11" ht="34.200000000000003" customHeight="1" x14ac:dyDescent="0.25">
      <c r="A415" s="14" t="s">
        <v>1753</v>
      </c>
      <c r="B415" s="14" t="s">
        <v>2978</v>
      </c>
      <c r="C415" s="14" t="s">
        <v>2979</v>
      </c>
      <c r="D415" s="16">
        <v>45771</v>
      </c>
      <c r="E415" s="16"/>
      <c r="F415" s="14" t="s">
        <v>2990</v>
      </c>
      <c r="G415" s="14"/>
      <c r="H415" s="14" t="s">
        <v>2905</v>
      </c>
      <c r="I415" s="15">
        <v>70</v>
      </c>
      <c r="J415" s="77">
        <v>5</v>
      </c>
      <c r="K415" s="92"/>
    </row>
    <row r="416" spans="1:11" ht="34.200000000000003" customHeight="1" x14ac:dyDescent="0.25">
      <c r="A416" s="14" t="s">
        <v>1753</v>
      </c>
      <c r="B416" s="14" t="s">
        <v>2980</v>
      </c>
      <c r="C416" s="14" t="s">
        <v>2981</v>
      </c>
      <c r="D416" s="16">
        <v>45771</v>
      </c>
      <c r="E416" s="16"/>
      <c r="F416" s="14" t="s">
        <v>2990</v>
      </c>
      <c r="G416" s="14"/>
      <c r="H416" s="14" t="s">
        <v>2904</v>
      </c>
      <c r="I416" s="15">
        <v>70</v>
      </c>
      <c r="J416" s="77">
        <v>5</v>
      </c>
      <c r="K416" s="92"/>
    </row>
    <row r="417" spans="1:11" ht="34.200000000000003" customHeight="1" x14ac:dyDescent="0.25">
      <c r="A417" s="14" t="s">
        <v>1753</v>
      </c>
      <c r="B417" s="14" t="s">
        <v>2982</v>
      </c>
      <c r="C417" s="14" t="s">
        <v>2983</v>
      </c>
      <c r="D417" s="16">
        <v>45771</v>
      </c>
      <c r="E417" s="16"/>
      <c r="F417" s="14" t="s">
        <v>2990</v>
      </c>
      <c r="G417" s="14"/>
      <c r="H417" s="14" t="s">
        <v>2721</v>
      </c>
      <c r="I417" s="15">
        <v>70</v>
      </c>
      <c r="J417" s="77">
        <v>5</v>
      </c>
      <c r="K417" s="92"/>
    </row>
    <row r="418" spans="1:11" ht="34.200000000000003" customHeight="1" x14ac:dyDescent="0.25">
      <c r="A418" s="14" t="s">
        <v>1753</v>
      </c>
      <c r="B418" s="14" t="s">
        <v>2984</v>
      </c>
      <c r="C418" s="14" t="s">
        <v>2985</v>
      </c>
      <c r="D418" s="16">
        <v>45771</v>
      </c>
      <c r="E418" s="16"/>
      <c r="F418" s="14" t="s">
        <v>2990</v>
      </c>
      <c r="G418" s="14"/>
      <c r="H418" s="14" t="s">
        <v>2902</v>
      </c>
      <c r="I418" s="15">
        <v>75</v>
      </c>
      <c r="J418" s="77">
        <v>5</v>
      </c>
      <c r="K418" s="92"/>
    </row>
    <row r="419" spans="1:11" ht="34.200000000000003" customHeight="1" x14ac:dyDescent="0.25">
      <c r="A419" s="14" t="s">
        <v>1753</v>
      </c>
      <c r="B419" s="14" t="s">
        <v>2986</v>
      </c>
      <c r="C419" s="14" t="s">
        <v>2987</v>
      </c>
      <c r="D419" s="16">
        <v>45771</v>
      </c>
      <c r="E419" s="16"/>
      <c r="F419" s="14" t="s">
        <v>2990</v>
      </c>
      <c r="G419" s="14"/>
      <c r="H419" s="14" t="s">
        <v>2903</v>
      </c>
      <c r="I419" s="15">
        <v>87</v>
      </c>
      <c r="J419" s="77">
        <v>5</v>
      </c>
      <c r="K419" s="92"/>
    </row>
    <row r="420" spans="1:11" ht="34.200000000000003" customHeight="1" x14ac:dyDescent="0.25">
      <c r="A420" s="14" t="s">
        <v>1753</v>
      </c>
      <c r="B420" s="14" t="s">
        <v>2988</v>
      </c>
      <c r="C420" s="14" t="s">
        <v>2989</v>
      </c>
      <c r="D420" s="16">
        <v>45771</v>
      </c>
      <c r="E420" s="16"/>
      <c r="F420" s="14" t="s">
        <v>2990</v>
      </c>
      <c r="G420" s="14"/>
      <c r="H420" s="14" t="s">
        <v>2906</v>
      </c>
      <c r="I420" s="15">
        <v>107</v>
      </c>
      <c r="J420" s="77">
        <v>5</v>
      </c>
      <c r="K420" s="92"/>
    </row>
    <row r="421" spans="1:11" ht="39" customHeight="1" x14ac:dyDescent="0.25">
      <c r="A421" s="14" t="s">
        <v>1753</v>
      </c>
      <c r="B421" s="14" t="s">
        <v>3649</v>
      </c>
      <c r="C421" s="14" t="s">
        <v>3650</v>
      </c>
      <c r="D421" s="16">
        <v>45798</v>
      </c>
      <c r="E421" s="16"/>
      <c r="F421" s="14" t="s">
        <v>3651</v>
      </c>
      <c r="G421" s="14" t="s">
        <v>2562</v>
      </c>
      <c r="H421" s="14" t="s">
        <v>2563</v>
      </c>
      <c r="I421" s="15">
        <v>4050</v>
      </c>
      <c r="J421" s="77">
        <v>5</v>
      </c>
      <c r="K421" s="92"/>
    </row>
    <row r="422" spans="1:11" ht="97.2" customHeight="1" x14ac:dyDescent="0.25">
      <c r="A422" s="14" t="s">
        <v>1753</v>
      </c>
      <c r="B422" s="14"/>
      <c r="C422" s="14"/>
      <c r="D422" s="16"/>
      <c r="E422" s="16"/>
      <c r="F422" s="14" t="s">
        <v>1944</v>
      </c>
      <c r="G422" s="14"/>
      <c r="H422" s="14"/>
      <c r="I422" s="15"/>
      <c r="J422" s="77"/>
      <c r="K422" s="92"/>
    </row>
    <row r="423" spans="1:11" ht="34.200000000000003" customHeight="1" x14ac:dyDescent="0.25">
      <c r="A423" s="14" t="s">
        <v>1753</v>
      </c>
      <c r="B423" s="14" t="s">
        <v>1945</v>
      </c>
      <c r="C423" s="14" t="s">
        <v>1946</v>
      </c>
      <c r="D423" s="16">
        <v>45709</v>
      </c>
      <c r="E423" s="16"/>
      <c r="F423" s="14" t="s">
        <v>1947</v>
      </c>
      <c r="G423" s="14" t="s">
        <v>1948</v>
      </c>
      <c r="H423" s="14" t="s">
        <v>1949</v>
      </c>
      <c r="I423" s="15">
        <v>393.6</v>
      </c>
      <c r="J423" s="77">
        <v>3</v>
      </c>
      <c r="K423" s="92"/>
    </row>
    <row r="424" spans="1:11" ht="43.2" customHeight="1" x14ac:dyDescent="0.25">
      <c r="A424" s="14" t="s">
        <v>1753</v>
      </c>
      <c r="B424" s="14" t="s">
        <v>1950</v>
      </c>
      <c r="C424" s="14" t="s">
        <v>1951</v>
      </c>
      <c r="D424" s="16">
        <v>45709</v>
      </c>
      <c r="E424" s="16"/>
      <c r="F424" s="14" t="s">
        <v>1952</v>
      </c>
      <c r="G424" s="14" t="s">
        <v>1953</v>
      </c>
      <c r="H424" s="14" t="s">
        <v>1954</v>
      </c>
      <c r="I424" s="15">
        <v>96.45</v>
      </c>
      <c r="J424" s="77">
        <v>3</v>
      </c>
      <c r="K424" s="92"/>
    </row>
    <row r="425" spans="1:11" ht="34.200000000000003" customHeight="1" x14ac:dyDescent="0.25">
      <c r="A425" s="14" t="s">
        <v>1753</v>
      </c>
      <c r="B425" s="14" t="s">
        <v>1955</v>
      </c>
      <c r="C425" s="14" t="s">
        <v>1815</v>
      </c>
      <c r="D425" s="16">
        <v>45720</v>
      </c>
      <c r="E425" s="16"/>
      <c r="F425" s="14" t="s">
        <v>1956</v>
      </c>
      <c r="G425" s="14" t="s">
        <v>1957</v>
      </c>
      <c r="H425" s="14" t="s">
        <v>1958</v>
      </c>
      <c r="I425" s="15">
        <v>240</v>
      </c>
      <c r="J425" s="77">
        <v>3</v>
      </c>
      <c r="K425" s="92"/>
    </row>
    <row r="426" spans="1:11" ht="33" customHeight="1" x14ac:dyDescent="0.25">
      <c r="A426" s="14" t="s">
        <v>1753</v>
      </c>
      <c r="B426" s="14" t="s">
        <v>1959</v>
      </c>
      <c r="C426" s="14" t="s">
        <v>1960</v>
      </c>
      <c r="D426" s="16">
        <v>45720</v>
      </c>
      <c r="E426" s="16"/>
      <c r="F426" s="14" t="s">
        <v>1956</v>
      </c>
      <c r="G426" s="14" t="s">
        <v>1961</v>
      </c>
      <c r="H426" s="14" t="s">
        <v>1962</v>
      </c>
      <c r="I426" s="15">
        <v>240</v>
      </c>
      <c r="J426" s="77">
        <v>3</v>
      </c>
      <c r="K426" s="92"/>
    </row>
    <row r="427" spans="1:11" ht="96.6" customHeight="1" x14ac:dyDescent="0.25">
      <c r="A427" s="14" t="s">
        <v>1753</v>
      </c>
      <c r="B427" s="14"/>
      <c r="C427" s="14"/>
      <c r="D427" s="16"/>
      <c r="E427" s="16"/>
      <c r="F427" s="14" t="s">
        <v>2772</v>
      </c>
      <c r="G427" s="14"/>
      <c r="H427" s="14"/>
      <c r="I427" s="15"/>
      <c r="J427" s="77"/>
      <c r="K427" s="92"/>
    </row>
    <row r="428" spans="1:11" ht="46.2" customHeight="1" x14ac:dyDescent="0.25">
      <c r="A428" s="14" t="s">
        <v>1753</v>
      </c>
      <c r="B428" s="14" t="s">
        <v>2767</v>
      </c>
      <c r="C428" s="14" t="s">
        <v>2768</v>
      </c>
      <c r="D428" s="16">
        <v>45750</v>
      </c>
      <c r="E428" s="16"/>
      <c r="F428" s="14" t="s">
        <v>2769</v>
      </c>
      <c r="G428" s="14" t="s">
        <v>2770</v>
      </c>
      <c r="H428" s="14" t="s">
        <v>2771</v>
      </c>
      <c r="I428" s="15">
        <v>88.7</v>
      </c>
      <c r="J428" s="77">
        <v>3</v>
      </c>
      <c r="K428" s="92"/>
    </row>
    <row r="429" spans="1:11" ht="29.4" customHeight="1" x14ac:dyDescent="0.25">
      <c r="A429" s="14" t="s">
        <v>1753</v>
      </c>
      <c r="B429" s="14" t="s">
        <v>2777</v>
      </c>
      <c r="C429" s="14" t="s">
        <v>2778</v>
      </c>
      <c r="D429" s="16">
        <v>45757</v>
      </c>
      <c r="E429" s="16"/>
      <c r="F429" s="14" t="s">
        <v>2779</v>
      </c>
      <c r="G429" s="14"/>
      <c r="H429" s="14" t="s">
        <v>2780</v>
      </c>
      <c r="I429" s="15">
        <v>62.6</v>
      </c>
      <c r="J429" s="77">
        <v>3</v>
      </c>
      <c r="K429" s="92"/>
    </row>
    <row r="430" spans="1:11" ht="100.2" customHeight="1" x14ac:dyDescent="0.25">
      <c r="A430" s="14" t="s">
        <v>1753</v>
      </c>
      <c r="B430" s="14"/>
      <c r="C430" s="14"/>
      <c r="D430" s="16"/>
      <c r="E430" s="16"/>
      <c r="F430" s="14" t="s">
        <v>2481</v>
      </c>
      <c r="G430" s="14"/>
      <c r="H430" s="14"/>
      <c r="I430" s="15"/>
      <c r="J430" s="77"/>
      <c r="K430" s="92"/>
    </row>
    <row r="431" spans="1:11" ht="48" customHeight="1" x14ac:dyDescent="0.25">
      <c r="A431" s="14" t="s">
        <v>1753</v>
      </c>
      <c r="B431" s="14" t="s">
        <v>2476</v>
      </c>
      <c r="C431" s="14" t="s">
        <v>2477</v>
      </c>
      <c r="D431" s="16">
        <v>45763</v>
      </c>
      <c r="E431" s="16"/>
      <c r="F431" s="14" t="s">
        <v>2478</v>
      </c>
      <c r="G431" s="14" t="s">
        <v>2479</v>
      </c>
      <c r="H431" s="14" t="s">
        <v>2480</v>
      </c>
      <c r="I431" s="15">
        <v>11500</v>
      </c>
      <c r="J431" s="77">
        <v>3</v>
      </c>
      <c r="K431" s="92"/>
    </row>
    <row r="432" spans="1:11" ht="48" customHeight="1" x14ac:dyDescent="0.25">
      <c r="A432" s="14" t="s">
        <v>1753</v>
      </c>
      <c r="B432" s="14" t="s">
        <v>2482</v>
      </c>
      <c r="C432" s="14" t="s">
        <v>2483</v>
      </c>
      <c r="D432" s="16">
        <v>45763</v>
      </c>
      <c r="E432" s="16"/>
      <c r="F432" s="14" t="s">
        <v>2484</v>
      </c>
      <c r="G432" s="14" t="s">
        <v>1948</v>
      </c>
      <c r="H432" s="14" t="s">
        <v>1949</v>
      </c>
      <c r="I432" s="15">
        <v>393.6</v>
      </c>
      <c r="J432" s="77">
        <v>3</v>
      </c>
      <c r="K432" s="92"/>
    </row>
    <row r="433" spans="1:11" ht="38.4" customHeight="1" x14ac:dyDescent="0.25">
      <c r="A433" s="14" t="s">
        <v>1753</v>
      </c>
      <c r="B433" s="14" t="s">
        <v>2485</v>
      </c>
      <c r="C433" s="14" t="s">
        <v>2486</v>
      </c>
      <c r="D433" s="16">
        <v>45763</v>
      </c>
      <c r="E433" s="16"/>
      <c r="F433" s="14" t="s">
        <v>2487</v>
      </c>
      <c r="G433" s="14" t="s">
        <v>1957</v>
      </c>
      <c r="H433" s="14" t="s">
        <v>1958</v>
      </c>
      <c r="I433" s="15">
        <v>240</v>
      </c>
      <c r="J433" s="77">
        <v>3</v>
      </c>
      <c r="K433" s="92"/>
    </row>
    <row r="434" spans="1:11" ht="39.6" customHeight="1" x14ac:dyDescent="0.25">
      <c r="A434" s="14" t="s">
        <v>1753</v>
      </c>
      <c r="B434" s="14" t="s">
        <v>2488</v>
      </c>
      <c r="C434" s="14" t="s">
        <v>2489</v>
      </c>
      <c r="D434" s="16">
        <v>45763</v>
      </c>
      <c r="E434" s="16"/>
      <c r="F434" s="14" t="s">
        <v>2487</v>
      </c>
      <c r="G434" s="14" t="s">
        <v>1961</v>
      </c>
      <c r="H434" s="14" t="s">
        <v>1962</v>
      </c>
      <c r="I434" s="15">
        <v>240</v>
      </c>
      <c r="J434" s="77">
        <v>3</v>
      </c>
      <c r="K434" s="92"/>
    </row>
    <row r="435" spans="1:11" ht="39.6" customHeight="1" x14ac:dyDescent="0.25">
      <c r="A435" s="14" t="s">
        <v>1753</v>
      </c>
      <c r="B435" s="14" t="s">
        <v>2915</v>
      </c>
      <c r="C435" s="14" t="s">
        <v>2916</v>
      </c>
      <c r="D435" s="16">
        <v>45762</v>
      </c>
      <c r="E435" s="16"/>
      <c r="F435" s="14" t="s">
        <v>2917</v>
      </c>
      <c r="G435" s="14" t="s">
        <v>1953</v>
      </c>
      <c r="H435" s="14" t="s">
        <v>1954</v>
      </c>
      <c r="I435" s="15">
        <v>110.84</v>
      </c>
      <c r="J435" s="77">
        <v>3</v>
      </c>
      <c r="K435" s="92"/>
    </row>
    <row r="436" spans="1:11" ht="39.6" customHeight="1" x14ac:dyDescent="0.25">
      <c r="A436" s="14" t="s">
        <v>1753</v>
      </c>
      <c r="B436" s="14" t="s">
        <v>3810</v>
      </c>
      <c r="C436" s="14" t="s">
        <v>3811</v>
      </c>
      <c r="D436" s="16">
        <v>45790</v>
      </c>
      <c r="E436" s="16"/>
      <c r="F436" s="14" t="s">
        <v>3812</v>
      </c>
      <c r="G436" s="14"/>
      <c r="H436" s="14" t="s">
        <v>3813</v>
      </c>
      <c r="I436" s="15">
        <v>130.02000000000001</v>
      </c>
      <c r="J436" s="77">
        <v>3</v>
      </c>
      <c r="K436" s="92"/>
    </row>
    <row r="437" spans="1:11" ht="30" customHeight="1" x14ac:dyDescent="0.25">
      <c r="A437" s="14" t="s">
        <v>1753</v>
      </c>
      <c r="B437" s="14" t="s">
        <v>3883</v>
      </c>
      <c r="C437" s="14" t="s">
        <v>3884</v>
      </c>
      <c r="D437" s="16">
        <v>45791</v>
      </c>
      <c r="E437" s="16"/>
      <c r="F437" s="14" t="s">
        <v>3885</v>
      </c>
      <c r="G437" s="14"/>
      <c r="H437" s="14" t="s">
        <v>2780</v>
      </c>
      <c r="I437" s="15">
        <v>69.64</v>
      </c>
      <c r="J437" s="77">
        <v>3</v>
      </c>
      <c r="K437" s="92"/>
    </row>
    <row r="438" spans="1:11" ht="100.2" customHeight="1" x14ac:dyDescent="0.25">
      <c r="A438" s="14" t="s">
        <v>1753</v>
      </c>
      <c r="B438" s="14"/>
      <c r="C438" s="14"/>
      <c r="D438" s="16"/>
      <c r="E438" s="16"/>
      <c r="F438" s="14" t="s">
        <v>6595</v>
      </c>
      <c r="G438" s="14"/>
      <c r="H438" s="14"/>
      <c r="I438" s="15"/>
      <c r="J438" s="77"/>
      <c r="K438" s="92"/>
    </row>
    <row r="439" spans="1:11" ht="48" customHeight="1" x14ac:dyDescent="0.25">
      <c r="A439" s="14" t="s">
        <v>1753</v>
      </c>
      <c r="B439" s="14" t="s">
        <v>4576</v>
      </c>
      <c r="C439" s="14" t="s">
        <v>2519</v>
      </c>
      <c r="D439" s="16">
        <v>45820</v>
      </c>
      <c r="E439" s="16"/>
      <c r="F439" s="313" t="s">
        <v>4577</v>
      </c>
      <c r="G439" s="14" t="s">
        <v>2303</v>
      </c>
      <c r="H439" s="14" t="s">
        <v>2304</v>
      </c>
      <c r="I439" s="15">
        <v>588.96</v>
      </c>
      <c r="J439" s="77">
        <v>5</v>
      </c>
      <c r="K439" s="92"/>
    </row>
    <row r="440" spans="1:11" ht="100.8" customHeight="1" x14ac:dyDescent="0.25">
      <c r="A440" s="14" t="s">
        <v>1753</v>
      </c>
      <c r="B440" s="14"/>
      <c r="C440" s="14"/>
      <c r="D440" s="16"/>
      <c r="E440" s="16"/>
      <c r="F440" s="313" t="s">
        <v>6023</v>
      </c>
      <c r="G440" s="14"/>
      <c r="H440" s="14"/>
      <c r="I440" s="15"/>
      <c r="J440" s="77"/>
      <c r="K440" s="92"/>
    </row>
    <row r="441" spans="1:11" ht="36" customHeight="1" x14ac:dyDescent="0.25">
      <c r="A441" s="14" t="s">
        <v>1753</v>
      </c>
      <c r="B441" s="14" t="s">
        <v>4578</v>
      </c>
      <c r="C441" s="14" t="s">
        <v>4579</v>
      </c>
      <c r="D441" s="16">
        <v>45821</v>
      </c>
      <c r="E441" s="16"/>
      <c r="F441" s="14" t="s">
        <v>4580</v>
      </c>
      <c r="G441" s="14" t="s">
        <v>2298</v>
      </c>
      <c r="H441" s="14" t="s">
        <v>2299</v>
      </c>
      <c r="I441" s="15">
        <v>3600.07</v>
      </c>
      <c r="J441" s="77">
        <v>3</v>
      </c>
      <c r="K441" s="92"/>
    </row>
    <row r="442" spans="1:11" ht="36" customHeight="1" x14ac:dyDescent="0.25">
      <c r="A442" s="14" t="s">
        <v>1753</v>
      </c>
      <c r="B442" s="14" t="s">
        <v>4608</v>
      </c>
      <c r="C442" s="14" t="s">
        <v>2477</v>
      </c>
      <c r="D442" s="16">
        <v>45826</v>
      </c>
      <c r="E442" s="16"/>
      <c r="F442" s="14" t="s">
        <v>4609</v>
      </c>
      <c r="G442" s="14" t="s">
        <v>1957</v>
      </c>
      <c r="H442" s="14" t="s">
        <v>1958</v>
      </c>
      <c r="I442" s="15">
        <v>240</v>
      </c>
      <c r="J442" s="77">
        <v>3</v>
      </c>
      <c r="K442" s="92"/>
    </row>
    <row r="443" spans="1:11" ht="36" customHeight="1" x14ac:dyDescent="0.25">
      <c r="A443" s="14" t="s">
        <v>1753</v>
      </c>
      <c r="B443" s="14" t="s">
        <v>4610</v>
      </c>
      <c r="C443" s="14" t="s">
        <v>3539</v>
      </c>
      <c r="D443" s="16">
        <v>45826</v>
      </c>
      <c r="E443" s="16"/>
      <c r="F443" s="14" t="s">
        <v>4609</v>
      </c>
      <c r="G443" s="14" t="s">
        <v>1961</v>
      </c>
      <c r="H443" s="14" t="s">
        <v>1962</v>
      </c>
      <c r="I443" s="15">
        <v>240</v>
      </c>
      <c r="J443" s="77">
        <v>3</v>
      </c>
      <c r="K443" s="92"/>
    </row>
    <row r="444" spans="1:11" ht="43.8" customHeight="1" x14ac:dyDescent="0.25">
      <c r="A444" s="14" t="s">
        <v>1753</v>
      </c>
      <c r="B444" s="14" t="s">
        <v>4611</v>
      </c>
      <c r="C444" s="14" t="s">
        <v>4612</v>
      </c>
      <c r="D444" s="16">
        <v>45826</v>
      </c>
      <c r="E444" s="16"/>
      <c r="F444" s="14" t="s">
        <v>4613</v>
      </c>
      <c r="G444" s="14" t="s">
        <v>1948</v>
      </c>
      <c r="H444" s="14" t="s">
        <v>1949</v>
      </c>
      <c r="I444" s="15">
        <v>393.6</v>
      </c>
      <c r="J444" s="77">
        <v>3</v>
      </c>
      <c r="K444" s="92"/>
    </row>
    <row r="445" spans="1:11" ht="27.6" customHeight="1" x14ac:dyDescent="0.25">
      <c r="A445" s="14" t="s">
        <v>1753</v>
      </c>
      <c r="B445" s="14" t="s">
        <v>5000</v>
      </c>
      <c r="C445" s="14" t="s">
        <v>5001</v>
      </c>
      <c r="D445" s="16">
        <v>45826</v>
      </c>
      <c r="E445" s="16"/>
      <c r="F445" s="14" t="s">
        <v>5002</v>
      </c>
      <c r="G445" s="14"/>
      <c r="H445" s="14" t="s">
        <v>5003</v>
      </c>
      <c r="I445" s="15">
        <v>315.95</v>
      </c>
      <c r="J445" s="77">
        <v>3</v>
      </c>
      <c r="K445" s="92"/>
    </row>
    <row r="446" spans="1:11" ht="39" customHeight="1" x14ac:dyDescent="0.25">
      <c r="A446" s="14" t="s">
        <v>1753</v>
      </c>
      <c r="B446" s="14" t="s">
        <v>5004</v>
      </c>
      <c r="C446" s="14" t="s">
        <v>5005</v>
      </c>
      <c r="D446" s="16">
        <v>45826</v>
      </c>
      <c r="E446" s="16"/>
      <c r="F446" s="14" t="s">
        <v>5006</v>
      </c>
      <c r="G446" s="14"/>
      <c r="H446" s="14" t="s">
        <v>1954</v>
      </c>
      <c r="I446" s="15">
        <v>90.1</v>
      </c>
      <c r="J446" s="77">
        <v>3</v>
      </c>
      <c r="K446" s="92"/>
    </row>
    <row r="447" spans="1:11" ht="30" customHeight="1" x14ac:dyDescent="0.25">
      <c r="A447" s="14" t="s">
        <v>1753</v>
      </c>
      <c r="B447" s="14" t="s">
        <v>5010</v>
      </c>
      <c r="C447" s="14" t="s">
        <v>5011</v>
      </c>
      <c r="D447" s="16">
        <v>45826</v>
      </c>
      <c r="E447" s="16"/>
      <c r="F447" s="14" t="s">
        <v>5002</v>
      </c>
      <c r="G447" s="14"/>
      <c r="H447" s="14" t="s">
        <v>5012</v>
      </c>
      <c r="I447" s="15">
        <v>452.21</v>
      </c>
      <c r="J447" s="77">
        <v>3</v>
      </c>
      <c r="K447" s="92"/>
    </row>
    <row r="448" spans="1:11" ht="26.4" customHeight="1" x14ac:dyDescent="0.25">
      <c r="A448" s="14" t="s">
        <v>1753</v>
      </c>
      <c r="B448" s="14" t="s">
        <v>5013</v>
      </c>
      <c r="C448" s="14" t="s">
        <v>5014</v>
      </c>
      <c r="D448" s="16">
        <v>45826</v>
      </c>
      <c r="E448" s="16"/>
      <c r="F448" s="14" t="s">
        <v>5002</v>
      </c>
      <c r="G448" s="14"/>
      <c r="H448" s="14" t="s">
        <v>5015</v>
      </c>
      <c r="I448" s="15">
        <v>108.12</v>
      </c>
      <c r="J448" s="77">
        <v>3</v>
      </c>
      <c r="K448" s="92"/>
    </row>
    <row r="449" spans="1:11" ht="29.4" customHeight="1" x14ac:dyDescent="0.25">
      <c r="A449" s="14" t="s">
        <v>1753</v>
      </c>
      <c r="B449" s="14" t="s">
        <v>5016</v>
      </c>
      <c r="C449" s="14" t="s">
        <v>5017</v>
      </c>
      <c r="D449" s="16">
        <v>45826</v>
      </c>
      <c r="E449" s="16"/>
      <c r="F449" s="14" t="s">
        <v>5002</v>
      </c>
      <c r="G449" s="14"/>
      <c r="H449" s="14" t="s">
        <v>1294</v>
      </c>
      <c r="I449" s="15">
        <v>511.34</v>
      </c>
      <c r="J449" s="77">
        <v>3</v>
      </c>
      <c r="K449" s="92"/>
    </row>
    <row r="450" spans="1:11" ht="37.799999999999997" customHeight="1" x14ac:dyDescent="0.25">
      <c r="A450" s="14" t="s">
        <v>1753</v>
      </c>
      <c r="B450" s="14" t="s">
        <v>6045</v>
      </c>
      <c r="C450" s="14" t="s">
        <v>6046</v>
      </c>
      <c r="D450" s="16">
        <v>45840</v>
      </c>
      <c r="E450" s="16"/>
      <c r="F450" s="14" t="s">
        <v>6047</v>
      </c>
      <c r="G450" s="14"/>
      <c r="H450" s="14" t="s">
        <v>1873</v>
      </c>
      <c r="I450" s="15">
        <v>26.13</v>
      </c>
      <c r="J450" s="77">
        <v>3</v>
      </c>
      <c r="K450" s="92"/>
    </row>
    <row r="451" spans="1:11" ht="101.4" customHeight="1" x14ac:dyDescent="0.25">
      <c r="A451" s="14" t="s">
        <v>1753</v>
      </c>
      <c r="B451" s="14"/>
      <c r="C451" s="14"/>
      <c r="D451" s="16"/>
      <c r="E451" s="16"/>
      <c r="F451" s="14" t="s">
        <v>6594</v>
      </c>
      <c r="G451" s="14"/>
      <c r="H451" s="14"/>
      <c r="I451" s="15"/>
      <c r="J451" s="77"/>
      <c r="K451" s="92"/>
    </row>
    <row r="452" spans="1:11" ht="37.799999999999997" customHeight="1" x14ac:dyDescent="0.25">
      <c r="A452" s="14" t="s">
        <v>1753</v>
      </c>
      <c r="B452" s="14" t="s">
        <v>6048</v>
      </c>
      <c r="C452" s="14" t="s">
        <v>6049</v>
      </c>
      <c r="D452" s="16">
        <v>45840</v>
      </c>
      <c r="E452" s="16"/>
      <c r="F452" s="14" t="s">
        <v>6050</v>
      </c>
      <c r="G452" s="14"/>
      <c r="H452" s="14" t="s">
        <v>1873</v>
      </c>
      <c r="I452" s="15">
        <v>26.17</v>
      </c>
      <c r="J452" s="77">
        <v>3</v>
      </c>
      <c r="K452" s="92"/>
    </row>
    <row r="453" spans="1:11" ht="97.2" customHeight="1" x14ac:dyDescent="0.25">
      <c r="A453" s="14" t="s">
        <v>1753</v>
      </c>
      <c r="B453" s="14"/>
      <c r="C453" s="14"/>
      <c r="D453" s="16"/>
      <c r="E453" s="16"/>
      <c r="F453" s="14" t="s">
        <v>3663</v>
      </c>
      <c r="G453" s="14"/>
      <c r="H453" s="14"/>
      <c r="I453" s="15"/>
      <c r="J453" s="77"/>
      <c r="K453" s="92"/>
    </row>
    <row r="454" spans="1:11" ht="33.6" customHeight="1" x14ac:dyDescent="0.25">
      <c r="A454" s="14" t="s">
        <v>1753</v>
      </c>
      <c r="B454" s="14" t="s">
        <v>3660</v>
      </c>
      <c r="C454" s="14" t="s">
        <v>3661</v>
      </c>
      <c r="D454" s="16">
        <v>45807</v>
      </c>
      <c r="E454" s="16"/>
      <c r="F454" s="14" t="s">
        <v>3662</v>
      </c>
      <c r="G454" s="14" t="s">
        <v>2298</v>
      </c>
      <c r="H454" s="14" t="s">
        <v>2299</v>
      </c>
      <c r="I454" s="15">
        <v>1260</v>
      </c>
      <c r="J454" s="77">
        <v>3</v>
      </c>
      <c r="K454" s="92"/>
    </row>
    <row r="455" spans="1:11" ht="45.6" customHeight="1" x14ac:dyDescent="0.25">
      <c r="A455" s="14" t="s">
        <v>1753</v>
      </c>
      <c r="B455" s="14" t="s">
        <v>3682</v>
      </c>
      <c r="C455" s="14" t="s">
        <v>3683</v>
      </c>
      <c r="D455" s="16">
        <v>45807</v>
      </c>
      <c r="E455" s="16"/>
      <c r="F455" s="14" t="s">
        <v>3684</v>
      </c>
      <c r="G455" s="14" t="s">
        <v>1948</v>
      </c>
      <c r="H455" s="14" t="s">
        <v>1949</v>
      </c>
      <c r="I455" s="15">
        <v>393.6</v>
      </c>
      <c r="J455" s="77">
        <v>3</v>
      </c>
      <c r="K455" s="92"/>
    </row>
    <row r="456" spans="1:11" ht="36.6" customHeight="1" x14ac:dyDescent="0.25">
      <c r="A456" s="14" t="s">
        <v>1753</v>
      </c>
      <c r="B456" s="14" t="s">
        <v>4500</v>
      </c>
      <c r="C456" s="14" t="s">
        <v>2477</v>
      </c>
      <c r="D456" s="16">
        <v>45812</v>
      </c>
      <c r="E456" s="16"/>
      <c r="F456" s="14" t="s">
        <v>4501</v>
      </c>
      <c r="G456" s="14" t="s">
        <v>1961</v>
      </c>
      <c r="H456" s="14" t="s">
        <v>1962</v>
      </c>
      <c r="I456" s="15">
        <v>240</v>
      </c>
      <c r="J456" s="77">
        <v>3</v>
      </c>
      <c r="K456" s="92"/>
    </row>
    <row r="457" spans="1:11" ht="37.799999999999997" customHeight="1" x14ac:dyDescent="0.25">
      <c r="A457" s="14" t="s">
        <v>1753</v>
      </c>
      <c r="B457" s="14" t="s">
        <v>4502</v>
      </c>
      <c r="C457" s="14" t="s">
        <v>2489</v>
      </c>
      <c r="D457" s="16">
        <v>45812</v>
      </c>
      <c r="E457" s="16"/>
      <c r="F457" s="14" t="s">
        <v>4501</v>
      </c>
      <c r="G457" s="14" t="s">
        <v>1957</v>
      </c>
      <c r="H457" s="14" t="s">
        <v>1958</v>
      </c>
      <c r="I457" s="15">
        <v>240</v>
      </c>
      <c r="J457" s="77">
        <v>3</v>
      </c>
      <c r="K457" s="92"/>
    </row>
    <row r="458" spans="1:11" ht="39" customHeight="1" x14ac:dyDescent="0.25">
      <c r="A458" s="14" t="s">
        <v>1753</v>
      </c>
      <c r="B458" s="14" t="s">
        <v>4638</v>
      </c>
      <c r="C458" s="14" t="s">
        <v>4639</v>
      </c>
      <c r="D458" s="16">
        <v>45827</v>
      </c>
      <c r="E458" s="16"/>
      <c r="F458" s="14" t="s">
        <v>4640</v>
      </c>
      <c r="G458" s="14" t="s">
        <v>2505</v>
      </c>
      <c r="H458" s="14" t="s">
        <v>2506</v>
      </c>
      <c r="I458" s="15">
        <v>34.799999999999997</v>
      </c>
      <c r="J458" s="77">
        <v>3</v>
      </c>
      <c r="K458" s="92"/>
    </row>
    <row r="459" spans="1:11" ht="47.4" customHeight="1" x14ac:dyDescent="0.25">
      <c r="A459" s="14" t="s">
        <v>1753</v>
      </c>
      <c r="B459" s="14" t="s">
        <v>5037</v>
      </c>
      <c r="C459" s="14" t="s">
        <v>5038</v>
      </c>
      <c r="D459" s="16">
        <v>45812</v>
      </c>
      <c r="E459" s="16"/>
      <c r="F459" s="14" t="s">
        <v>5039</v>
      </c>
      <c r="G459" s="14"/>
      <c r="H459" s="14" t="s">
        <v>5040</v>
      </c>
      <c r="I459" s="15">
        <v>29.98</v>
      </c>
      <c r="J459" s="77">
        <v>3</v>
      </c>
      <c r="K459" s="92"/>
    </row>
    <row r="460" spans="1:11" ht="47.4" customHeight="1" x14ac:dyDescent="0.25">
      <c r="A460" s="14" t="s">
        <v>1753</v>
      </c>
      <c r="B460" s="14" t="s">
        <v>5041</v>
      </c>
      <c r="C460" s="14" t="s">
        <v>5042</v>
      </c>
      <c r="D460" s="16">
        <v>45812</v>
      </c>
      <c r="E460" s="16"/>
      <c r="F460" s="14" t="s">
        <v>5039</v>
      </c>
      <c r="G460" s="14"/>
      <c r="H460" s="14" t="s">
        <v>5043</v>
      </c>
      <c r="I460" s="15">
        <v>97.39</v>
      </c>
      <c r="J460" s="77">
        <v>3</v>
      </c>
      <c r="K460" s="92"/>
    </row>
    <row r="461" spans="1:11" ht="47.4" customHeight="1" x14ac:dyDescent="0.25">
      <c r="A461" s="14" t="s">
        <v>1753</v>
      </c>
      <c r="B461" s="14" t="s">
        <v>5044</v>
      </c>
      <c r="C461" s="14" t="s">
        <v>5045</v>
      </c>
      <c r="D461" s="16">
        <v>45812</v>
      </c>
      <c r="E461" s="16"/>
      <c r="F461" s="14" t="s">
        <v>5039</v>
      </c>
      <c r="G461" s="14"/>
      <c r="H461" s="14" t="s">
        <v>5043</v>
      </c>
      <c r="I461" s="15">
        <v>92.46</v>
      </c>
      <c r="J461" s="77">
        <v>3</v>
      </c>
      <c r="K461" s="92"/>
    </row>
    <row r="462" spans="1:11" ht="47.4" customHeight="1" x14ac:dyDescent="0.25">
      <c r="A462" s="14" t="s">
        <v>1753</v>
      </c>
      <c r="B462" s="14" t="s">
        <v>5046</v>
      </c>
      <c r="C462" s="14" t="s">
        <v>5047</v>
      </c>
      <c r="D462" s="16">
        <v>45812</v>
      </c>
      <c r="E462" s="16"/>
      <c r="F462" s="14" t="s">
        <v>5039</v>
      </c>
      <c r="G462" s="14"/>
      <c r="H462" s="14" t="s">
        <v>5048</v>
      </c>
      <c r="I462" s="15">
        <v>79.959999999999994</v>
      </c>
      <c r="J462" s="77">
        <v>3</v>
      </c>
      <c r="K462" s="92"/>
    </row>
    <row r="463" spans="1:11" ht="35.4" customHeight="1" x14ac:dyDescent="0.25">
      <c r="A463" s="14" t="s">
        <v>1753</v>
      </c>
      <c r="B463" s="14" t="s">
        <v>5049</v>
      </c>
      <c r="C463" s="14" t="s">
        <v>5034</v>
      </c>
      <c r="D463" s="16">
        <v>45812</v>
      </c>
      <c r="E463" s="16"/>
      <c r="F463" s="14" t="s">
        <v>5050</v>
      </c>
      <c r="G463" s="14"/>
      <c r="H463" s="14" t="s">
        <v>5051</v>
      </c>
      <c r="I463" s="15">
        <v>93.56</v>
      </c>
      <c r="J463" s="77">
        <v>3</v>
      </c>
      <c r="K463" s="92"/>
    </row>
    <row r="464" spans="1:11" ht="34.799999999999997" customHeight="1" x14ac:dyDescent="0.25">
      <c r="A464" s="14" t="s">
        <v>1753</v>
      </c>
      <c r="B464" s="14" t="s">
        <v>5052</v>
      </c>
      <c r="C464" s="14" t="s">
        <v>5053</v>
      </c>
      <c r="D464" s="16">
        <v>45812</v>
      </c>
      <c r="E464" s="16"/>
      <c r="F464" s="14" t="s">
        <v>5050</v>
      </c>
      <c r="G464" s="14"/>
      <c r="H464" s="14" t="s">
        <v>5054</v>
      </c>
      <c r="I464" s="15">
        <v>67.900000000000006</v>
      </c>
      <c r="J464" s="77">
        <v>3</v>
      </c>
      <c r="K464" s="92"/>
    </row>
    <row r="465" spans="1:11" ht="112.8" customHeight="1" x14ac:dyDescent="0.25">
      <c r="A465" s="14" t="s">
        <v>1753</v>
      </c>
      <c r="B465" s="14"/>
      <c r="C465" s="14"/>
      <c r="D465" s="16"/>
      <c r="E465" s="16"/>
      <c r="F465" s="14" t="s">
        <v>1963</v>
      </c>
      <c r="G465" s="14"/>
      <c r="H465" s="14"/>
      <c r="I465" s="15"/>
      <c r="J465" s="77"/>
      <c r="K465" s="92"/>
    </row>
    <row r="466" spans="1:11" ht="30.6" x14ac:dyDescent="0.25">
      <c r="A466" s="14" t="s">
        <v>1753</v>
      </c>
      <c r="B466" s="14" t="s">
        <v>1964</v>
      </c>
      <c r="C466" s="14" t="s">
        <v>1965</v>
      </c>
      <c r="D466" s="16">
        <v>45708</v>
      </c>
      <c r="E466" s="16"/>
      <c r="F466" s="14" t="s">
        <v>1966</v>
      </c>
      <c r="G466" s="14" t="s">
        <v>1967</v>
      </c>
      <c r="H466" s="14" t="s">
        <v>1776</v>
      </c>
      <c r="I466" s="15">
        <v>753</v>
      </c>
      <c r="J466" s="77">
        <v>3</v>
      </c>
      <c r="K466" s="92"/>
    </row>
    <row r="467" spans="1:11" ht="34.200000000000003" customHeight="1" x14ac:dyDescent="0.25">
      <c r="A467" s="14" t="s">
        <v>1753</v>
      </c>
      <c r="B467" s="14" t="s">
        <v>2361</v>
      </c>
      <c r="C467" s="14" t="s">
        <v>2362</v>
      </c>
      <c r="D467" s="16">
        <v>45750</v>
      </c>
      <c r="E467" s="16"/>
      <c r="F467" s="14" t="s">
        <v>2363</v>
      </c>
      <c r="G467" s="14" t="s">
        <v>2290</v>
      </c>
      <c r="H467" s="14" t="s">
        <v>2291</v>
      </c>
      <c r="I467" s="15">
        <v>179</v>
      </c>
      <c r="J467" s="77">
        <v>3</v>
      </c>
      <c r="K467" s="92"/>
    </row>
    <row r="468" spans="1:11" ht="37.200000000000003" customHeight="1" x14ac:dyDescent="0.25">
      <c r="A468" s="14" t="s">
        <v>1753</v>
      </c>
      <c r="B468" s="14" t="s">
        <v>2502</v>
      </c>
      <c r="C468" s="14" t="s">
        <v>2503</v>
      </c>
      <c r="D468" s="16">
        <v>45763</v>
      </c>
      <c r="E468" s="16"/>
      <c r="F468" s="14" t="s">
        <v>2504</v>
      </c>
      <c r="G468" s="14" t="s">
        <v>2505</v>
      </c>
      <c r="H468" s="14" t="s">
        <v>2506</v>
      </c>
      <c r="I468" s="15">
        <v>18.7</v>
      </c>
      <c r="J468" s="77">
        <v>3</v>
      </c>
      <c r="K468" s="92"/>
    </row>
    <row r="469" spans="1:11" ht="37.200000000000003" customHeight="1" x14ac:dyDescent="0.25">
      <c r="A469" s="14" t="s">
        <v>1753</v>
      </c>
      <c r="B469" s="14" t="s">
        <v>2995</v>
      </c>
      <c r="C469" s="14" t="s">
        <v>2996</v>
      </c>
      <c r="D469" s="16">
        <v>45777</v>
      </c>
      <c r="E469" s="16"/>
      <c r="F469" s="14" t="s">
        <v>2997</v>
      </c>
      <c r="G469" s="14"/>
      <c r="H469" s="14" t="s">
        <v>2998</v>
      </c>
      <c r="I469" s="15">
        <v>60</v>
      </c>
      <c r="J469" s="77">
        <v>3</v>
      </c>
      <c r="K469" s="92"/>
    </row>
    <row r="470" spans="1:11" ht="20.399999999999999" x14ac:dyDescent="0.25">
      <c r="A470" s="14" t="s">
        <v>1753</v>
      </c>
      <c r="B470" s="14" t="s">
        <v>1968</v>
      </c>
      <c r="C470" s="14"/>
      <c r="D470" s="16">
        <v>45715</v>
      </c>
      <c r="E470" s="16"/>
      <c r="F470" s="14" t="s">
        <v>2014</v>
      </c>
      <c r="G470" s="14"/>
      <c r="H470" s="14" t="s">
        <v>1806</v>
      </c>
      <c r="I470" s="15">
        <v>191.94</v>
      </c>
      <c r="J470" s="77">
        <v>3</v>
      </c>
      <c r="K470" s="92"/>
    </row>
    <row r="471" spans="1:11" ht="20.399999999999999" x14ac:dyDescent="0.25">
      <c r="A471" s="14" t="s">
        <v>1753</v>
      </c>
      <c r="B471" s="14" t="s">
        <v>1968</v>
      </c>
      <c r="C471" s="14"/>
      <c r="D471" s="16">
        <v>45715</v>
      </c>
      <c r="E471" s="16"/>
      <c r="F471" s="14" t="s">
        <v>2014</v>
      </c>
      <c r="G471" s="14"/>
      <c r="H471" s="14" t="s">
        <v>1806</v>
      </c>
      <c r="I471" s="15">
        <v>479.85</v>
      </c>
      <c r="J471" s="77">
        <v>5</v>
      </c>
      <c r="K471" s="92"/>
    </row>
    <row r="472" spans="1:11" ht="20.399999999999999" x14ac:dyDescent="0.25">
      <c r="A472" s="14" t="s">
        <v>1753</v>
      </c>
      <c r="B472" s="14" t="s">
        <v>1968</v>
      </c>
      <c r="C472" s="14"/>
      <c r="D472" s="16">
        <v>45715</v>
      </c>
      <c r="E472" s="16"/>
      <c r="F472" s="14" t="s">
        <v>2014</v>
      </c>
      <c r="G472" s="14"/>
      <c r="H472" s="14" t="s">
        <v>1806</v>
      </c>
      <c r="I472" s="15">
        <v>374.74</v>
      </c>
      <c r="J472" s="77">
        <v>4</v>
      </c>
      <c r="K472" s="92"/>
    </row>
    <row r="473" spans="1:11" ht="51" x14ac:dyDescent="0.25">
      <c r="A473" s="14" t="s">
        <v>1753</v>
      </c>
      <c r="B473" s="14" t="s">
        <v>1970</v>
      </c>
      <c r="C473" s="14"/>
      <c r="D473" s="16">
        <v>45698</v>
      </c>
      <c r="E473" s="16"/>
      <c r="F473" s="14" t="s">
        <v>1971</v>
      </c>
      <c r="G473" s="14"/>
      <c r="H473" s="14" t="s">
        <v>1972</v>
      </c>
      <c r="I473" s="15">
        <v>12607.39</v>
      </c>
      <c r="J473" s="77">
        <v>4</v>
      </c>
      <c r="K473" s="92"/>
    </row>
    <row r="474" spans="1:11" ht="51" x14ac:dyDescent="0.25">
      <c r="A474" s="14" t="s">
        <v>1753</v>
      </c>
      <c r="B474" s="14" t="s">
        <v>1970</v>
      </c>
      <c r="C474" s="14"/>
      <c r="D474" s="16">
        <v>45698</v>
      </c>
      <c r="E474" s="16"/>
      <c r="F474" s="14" t="s">
        <v>1973</v>
      </c>
      <c r="G474" s="14"/>
      <c r="H474" s="14" t="s">
        <v>1974</v>
      </c>
      <c r="I474" s="15">
        <v>10813.46</v>
      </c>
      <c r="J474" s="77">
        <v>3</v>
      </c>
      <c r="K474" s="92"/>
    </row>
    <row r="475" spans="1:11" ht="51" x14ac:dyDescent="0.25">
      <c r="A475" s="14" t="s">
        <v>1753</v>
      </c>
      <c r="B475" s="14" t="s">
        <v>1970</v>
      </c>
      <c r="C475" s="14"/>
      <c r="D475" s="16">
        <v>45698</v>
      </c>
      <c r="E475" s="16"/>
      <c r="F475" s="14" t="s">
        <v>1975</v>
      </c>
      <c r="G475" s="14"/>
      <c r="H475" s="14" t="s">
        <v>1976</v>
      </c>
      <c r="I475" s="15">
        <v>10398.57</v>
      </c>
      <c r="J475" s="77">
        <v>5</v>
      </c>
      <c r="K475" s="92"/>
    </row>
    <row r="476" spans="1:11" ht="30.6" x14ac:dyDescent="0.25">
      <c r="A476" s="14" t="s">
        <v>1753</v>
      </c>
      <c r="B476" s="14" t="s">
        <v>1977</v>
      </c>
      <c r="C476" s="14" t="s">
        <v>1978</v>
      </c>
      <c r="D476" s="16">
        <v>45694</v>
      </c>
      <c r="E476" s="16"/>
      <c r="F476" s="14" t="s">
        <v>1979</v>
      </c>
      <c r="G476" s="14" t="s">
        <v>1861</v>
      </c>
      <c r="H476" s="14" t="s">
        <v>1862</v>
      </c>
      <c r="I476" s="15">
        <v>500</v>
      </c>
      <c r="J476" s="77">
        <v>3</v>
      </c>
      <c r="K476" s="92"/>
    </row>
    <row r="477" spans="1:11" ht="30.6" x14ac:dyDescent="0.25">
      <c r="A477" s="14" t="s">
        <v>1753</v>
      </c>
      <c r="B477" s="14" t="s">
        <v>1980</v>
      </c>
      <c r="C477" s="14" t="s">
        <v>1981</v>
      </c>
      <c r="D477" s="16">
        <v>45694</v>
      </c>
      <c r="E477" s="16"/>
      <c r="F477" s="14" t="s">
        <v>1982</v>
      </c>
      <c r="G477" s="14" t="s">
        <v>1983</v>
      </c>
      <c r="H477" s="14" t="s">
        <v>1984</v>
      </c>
      <c r="I477" s="15">
        <v>500</v>
      </c>
      <c r="J477" s="77">
        <v>3</v>
      </c>
      <c r="K477" s="92"/>
    </row>
    <row r="478" spans="1:11" ht="30.6" x14ac:dyDescent="0.25">
      <c r="A478" s="14" t="s">
        <v>1753</v>
      </c>
      <c r="B478" s="14" t="s">
        <v>1985</v>
      </c>
      <c r="C478" s="14" t="s">
        <v>1986</v>
      </c>
      <c r="D478" s="16">
        <v>45694</v>
      </c>
      <c r="E478" s="16"/>
      <c r="F478" s="14" t="s">
        <v>1987</v>
      </c>
      <c r="G478" s="14" t="s">
        <v>1988</v>
      </c>
      <c r="H478" s="14" t="s">
        <v>1989</v>
      </c>
      <c r="I478" s="15">
        <v>500</v>
      </c>
      <c r="J478" s="77">
        <v>3</v>
      </c>
      <c r="K478" s="92"/>
    </row>
    <row r="479" spans="1:11" ht="30.6" x14ac:dyDescent="0.25">
      <c r="A479" s="14" t="s">
        <v>1753</v>
      </c>
      <c r="B479" s="14" t="s">
        <v>1990</v>
      </c>
      <c r="C479" s="14" t="s">
        <v>1991</v>
      </c>
      <c r="D479" s="16">
        <v>45694</v>
      </c>
      <c r="E479" s="16"/>
      <c r="F479" s="14" t="s">
        <v>1992</v>
      </c>
      <c r="G479" s="14" t="s">
        <v>1993</v>
      </c>
      <c r="H479" s="14" t="s">
        <v>1994</v>
      </c>
      <c r="I479" s="15">
        <v>500</v>
      </c>
      <c r="J479" s="77">
        <v>3</v>
      </c>
      <c r="K479" s="92"/>
    </row>
    <row r="480" spans="1:11" ht="40.799999999999997" x14ac:dyDescent="0.25">
      <c r="A480" s="14" t="s">
        <v>1753</v>
      </c>
      <c r="B480" s="14" t="s">
        <v>1995</v>
      </c>
      <c r="C480" s="14" t="s">
        <v>1981</v>
      </c>
      <c r="D480" s="16">
        <v>45694</v>
      </c>
      <c r="E480" s="16"/>
      <c r="F480" s="14" t="s">
        <v>1996</v>
      </c>
      <c r="G480" s="14" t="s">
        <v>1997</v>
      </c>
      <c r="H480" s="14" t="s">
        <v>1998</v>
      </c>
      <c r="I480" s="15">
        <v>750</v>
      </c>
      <c r="J480" s="77">
        <v>3</v>
      </c>
      <c r="K480" s="92"/>
    </row>
    <row r="481" spans="1:11" ht="30.6" x14ac:dyDescent="0.25">
      <c r="A481" s="14" t="s">
        <v>1753</v>
      </c>
      <c r="B481" s="14" t="s">
        <v>1999</v>
      </c>
      <c r="C481" s="14" t="s">
        <v>2000</v>
      </c>
      <c r="D481" s="16">
        <v>45694</v>
      </c>
      <c r="E481" s="16"/>
      <c r="F481" s="14" t="s">
        <v>2001</v>
      </c>
      <c r="G481" s="14" t="s">
        <v>1997</v>
      </c>
      <c r="H481" s="14" t="s">
        <v>1998</v>
      </c>
      <c r="I481" s="15">
        <v>500</v>
      </c>
      <c r="J481" s="77">
        <v>3</v>
      </c>
      <c r="K481" s="92"/>
    </row>
    <row r="482" spans="1:11" ht="30.6" x14ac:dyDescent="0.25">
      <c r="A482" s="14" t="s">
        <v>1753</v>
      </c>
      <c r="B482" s="14" t="s">
        <v>2002</v>
      </c>
      <c r="C482" s="14" t="s">
        <v>2003</v>
      </c>
      <c r="D482" s="16">
        <v>45708</v>
      </c>
      <c r="E482" s="16"/>
      <c r="F482" s="14" t="s">
        <v>2004</v>
      </c>
      <c r="G482" s="14" t="s">
        <v>1957</v>
      </c>
      <c r="H482" s="14" t="s">
        <v>2005</v>
      </c>
      <c r="I482" s="15">
        <v>500</v>
      </c>
      <c r="J482" s="77">
        <v>3</v>
      </c>
      <c r="K482" s="92"/>
    </row>
    <row r="483" spans="1:11" ht="30.6" x14ac:dyDescent="0.25">
      <c r="A483" s="14" t="s">
        <v>1753</v>
      </c>
      <c r="B483" s="14" t="s">
        <v>2006</v>
      </c>
      <c r="C483" s="14" t="s">
        <v>1815</v>
      </c>
      <c r="D483" s="16">
        <v>45708</v>
      </c>
      <c r="E483" s="16"/>
      <c r="F483" s="14" t="s">
        <v>2007</v>
      </c>
      <c r="G483" s="14" t="s">
        <v>1961</v>
      </c>
      <c r="H483" s="14" t="s">
        <v>2008</v>
      </c>
      <c r="I483" s="15">
        <v>500</v>
      </c>
      <c r="J483" s="77">
        <v>3</v>
      </c>
      <c r="K483" s="92"/>
    </row>
    <row r="484" spans="1:11" ht="51" x14ac:dyDescent="0.25">
      <c r="A484" s="14" t="s">
        <v>1753</v>
      </c>
      <c r="B484" s="14" t="s">
        <v>2009</v>
      </c>
      <c r="C484" s="14"/>
      <c r="D484" s="16">
        <v>45723</v>
      </c>
      <c r="E484" s="16"/>
      <c r="F484" s="14" t="s">
        <v>2010</v>
      </c>
      <c r="G484" s="14"/>
      <c r="H484" s="14" t="s">
        <v>1972</v>
      </c>
      <c r="I484" s="15">
        <v>12438.32</v>
      </c>
      <c r="J484" s="77">
        <v>4</v>
      </c>
      <c r="K484" s="92"/>
    </row>
    <row r="485" spans="1:11" ht="51" x14ac:dyDescent="0.25">
      <c r="A485" s="14" t="s">
        <v>1753</v>
      </c>
      <c r="B485" s="14" t="s">
        <v>2009</v>
      </c>
      <c r="C485" s="14"/>
      <c r="D485" s="16">
        <v>45723</v>
      </c>
      <c r="E485" s="16"/>
      <c r="F485" s="14" t="s">
        <v>2011</v>
      </c>
      <c r="G485" s="14"/>
      <c r="H485" s="14" t="s">
        <v>1974</v>
      </c>
      <c r="I485" s="15">
        <v>8758.07</v>
      </c>
      <c r="J485" s="77">
        <v>3</v>
      </c>
      <c r="K485" s="92"/>
    </row>
    <row r="486" spans="1:11" ht="51" x14ac:dyDescent="0.25">
      <c r="A486" s="14" t="s">
        <v>1753</v>
      </c>
      <c r="B486" s="14" t="s">
        <v>2009</v>
      </c>
      <c r="C486" s="14"/>
      <c r="D486" s="16">
        <v>45723</v>
      </c>
      <c r="E486" s="16"/>
      <c r="F486" s="14" t="s">
        <v>2012</v>
      </c>
      <c r="G486" s="14"/>
      <c r="H486" s="14" t="s">
        <v>2013</v>
      </c>
      <c r="I486" s="15">
        <v>11738.57</v>
      </c>
      <c r="J486" s="77">
        <v>5</v>
      </c>
      <c r="K486" s="92"/>
    </row>
    <row r="487" spans="1:11" ht="20.399999999999999" x14ac:dyDescent="0.25">
      <c r="A487" s="14" t="s">
        <v>1753</v>
      </c>
      <c r="B487" s="14" t="s">
        <v>5636</v>
      </c>
      <c r="C487" s="14"/>
      <c r="D487" s="16">
        <v>45744</v>
      </c>
      <c r="E487" s="16"/>
      <c r="F487" s="14" t="s">
        <v>2177</v>
      </c>
      <c r="G487" s="14"/>
      <c r="H487" s="14" t="s">
        <v>1806</v>
      </c>
      <c r="I487" s="15">
        <v>193.6</v>
      </c>
      <c r="J487" s="77">
        <v>3</v>
      </c>
      <c r="K487" s="92"/>
    </row>
    <row r="488" spans="1:11" ht="20.399999999999999" x14ac:dyDescent="0.25">
      <c r="A488" s="14" t="s">
        <v>1753</v>
      </c>
      <c r="B488" s="14" t="s">
        <v>5636</v>
      </c>
      <c r="C488" s="14"/>
      <c r="D488" s="16">
        <v>45744</v>
      </c>
      <c r="E488" s="16"/>
      <c r="F488" s="14" t="s">
        <v>2177</v>
      </c>
      <c r="G488" s="14"/>
      <c r="H488" s="14" t="s">
        <v>1806</v>
      </c>
      <c r="I488" s="15">
        <v>484</v>
      </c>
      <c r="J488" s="77">
        <v>5</v>
      </c>
      <c r="K488" s="92"/>
    </row>
    <row r="489" spans="1:11" ht="20.399999999999999" x14ac:dyDescent="0.25">
      <c r="A489" s="14" t="s">
        <v>1753</v>
      </c>
      <c r="B489" s="14" t="s">
        <v>5636</v>
      </c>
      <c r="C489" s="14"/>
      <c r="D489" s="16">
        <v>45744</v>
      </c>
      <c r="E489" s="16"/>
      <c r="F489" s="14" t="s">
        <v>2177</v>
      </c>
      <c r="G489" s="14"/>
      <c r="H489" s="14" t="s">
        <v>1806</v>
      </c>
      <c r="I489" s="15">
        <v>387.2</v>
      </c>
      <c r="J489" s="77">
        <v>4</v>
      </c>
      <c r="K489" s="92"/>
    </row>
    <row r="490" spans="1:11" ht="13.2" x14ac:dyDescent="0.25">
      <c r="A490" s="14" t="s">
        <v>1753</v>
      </c>
      <c r="B490" s="14" t="s">
        <v>2015</v>
      </c>
      <c r="C490" s="14" t="s">
        <v>2016</v>
      </c>
      <c r="D490" s="16">
        <v>45721</v>
      </c>
      <c r="E490" s="16"/>
      <c r="F490" s="14" t="s">
        <v>2017</v>
      </c>
      <c r="G490" s="14" t="s">
        <v>2018</v>
      </c>
      <c r="H490" s="14" t="s">
        <v>2019</v>
      </c>
      <c r="I490" s="15">
        <v>1000</v>
      </c>
      <c r="J490" s="77">
        <v>2</v>
      </c>
      <c r="K490" s="92"/>
    </row>
    <row r="491" spans="1:11" ht="30.6" x14ac:dyDescent="0.25">
      <c r="A491" s="14" t="s">
        <v>1753</v>
      </c>
      <c r="B491" s="14" t="s">
        <v>2020</v>
      </c>
      <c r="C491" s="14" t="s">
        <v>2021</v>
      </c>
      <c r="D491" s="16">
        <v>45744</v>
      </c>
      <c r="E491" s="16"/>
      <c r="F491" s="14" t="s">
        <v>2022</v>
      </c>
      <c r="G491" s="14" t="s">
        <v>2023</v>
      </c>
      <c r="H491" s="14" t="s">
        <v>2024</v>
      </c>
      <c r="I491" s="15">
        <v>107.68</v>
      </c>
      <c r="J491" s="77">
        <v>5</v>
      </c>
      <c r="K491" s="92"/>
    </row>
    <row r="492" spans="1:11" ht="20.399999999999999" x14ac:dyDescent="0.25">
      <c r="A492" s="14" t="s">
        <v>1753</v>
      </c>
      <c r="B492" s="14" t="s">
        <v>2025</v>
      </c>
      <c r="C492" s="14" t="s">
        <v>2026</v>
      </c>
      <c r="D492" s="16">
        <v>45747</v>
      </c>
      <c r="E492" s="16"/>
      <c r="F492" s="14" t="s">
        <v>2027</v>
      </c>
      <c r="G492" s="14"/>
      <c r="H492" s="14" t="s">
        <v>2028</v>
      </c>
      <c r="I492" s="15">
        <v>113</v>
      </c>
      <c r="J492" s="77">
        <v>4</v>
      </c>
      <c r="K492" s="92"/>
    </row>
    <row r="493" spans="1:11" ht="20.399999999999999" x14ac:dyDescent="0.25">
      <c r="A493" s="14" t="s">
        <v>1753</v>
      </c>
      <c r="B493" s="14" t="s">
        <v>2029</v>
      </c>
      <c r="C493" s="14" t="s">
        <v>2030</v>
      </c>
      <c r="D493" s="16">
        <v>45721</v>
      </c>
      <c r="E493" s="16"/>
      <c r="F493" s="14" t="s">
        <v>2031</v>
      </c>
      <c r="G493" s="14" t="s">
        <v>2032</v>
      </c>
      <c r="H493" s="14" t="s">
        <v>2033</v>
      </c>
      <c r="I493" s="15">
        <v>60.88</v>
      </c>
      <c r="J493" s="77">
        <v>3</v>
      </c>
      <c r="K493" s="92"/>
    </row>
    <row r="494" spans="1:11" ht="13.2" x14ac:dyDescent="0.25">
      <c r="A494" s="14" t="s">
        <v>1753</v>
      </c>
      <c r="B494" s="14" t="s">
        <v>2034</v>
      </c>
      <c r="C494" s="14" t="s">
        <v>2035</v>
      </c>
      <c r="D494" s="16">
        <v>45726</v>
      </c>
      <c r="E494" s="16"/>
      <c r="F494" s="14" t="s">
        <v>2017</v>
      </c>
      <c r="G494" s="14" t="s">
        <v>2036</v>
      </c>
      <c r="H494" s="14" t="s">
        <v>2037</v>
      </c>
      <c r="I494" s="15">
        <v>400</v>
      </c>
      <c r="J494" s="77">
        <v>2</v>
      </c>
      <c r="K494" s="92"/>
    </row>
    <row r="495" spans="1:11" ht="20.399999999999999" x14ac:dyDescent="0.25">
      <c r="A495" s="14" t="s">
        <v>1753</v>
      </c>
      <c r="B495" s="14" t="s">
        <v>2038</v>
      </c>
      <c r="C495" s="14" t="s">
        <v>2039</v>
      </c>
      <c r="D495" s="16">
        <v>45735</v>
      </c>
      <c r="E495" s="16"/>
      <c r="F495" s="14" t="s">
        <v>2040</v>
      </c>
      <c r="G495" s="14" t="s">
        <v>2041</v>
      </c>
      <c r="H495" s="14" t="s">
        <v>2042</v>
      </c>
      <c r="I495" s="15">
        <v>985.88</v>
      </c>
      <c r="J495" s="77">
        <v>3</v>
      </c>
      <c r="K495" s="92"/>
    </row>
    <row r="496" spans="1:11" ht="25.8" customHeight="1" x14ac:dyDescent="0.25">
      <c r="A496" s="14" t="s">
        <v>1753</v>
      </c>
      <c r="B496" s="14" t="s">
        <v>2043</v>
      </c>
      <c r="C496" s="14" t="s">
        <v>2044</v>
      </c>
      <c r="D496" s="16">
        <v>45735</v>
      </c>
      <c r="E496" s="16"/>
      <c r="F496" s="14" t="s">
        <v>2045</v>
      </c>
      <c r="G496" s="14"/>
      <c r="H496" s="14" t="s">
        <v>2046</v>
      </c>
      <c r="I496" s="15">
        <v>1424.59</v>
      </c>
      <c r="J496" s="77">
        <v>5</v>
      </c>
      <c r="K496" s="92"/>
    </row>
    <row r="497" spans="1:11" ht="35.4" customHeight="1" x14ac:dyDescent="0.25">
      <c r="A497" s="14" t="s">
        <v>1753</v>
      </c>
      <c r="B497" s="14" t="s">
        <v>2429</v>
      </c>
      <c r="C497" s="14" t="s">
        <v>2043</v>
      </c>
      <c r="D497" s="16">
        <v>45748</v>
      </c>
      <c r="E497" s="16"/>
      <c r="F497" s="14" t="s">
        <v>2430</v>
      </c>
      <c r="G497" s="14"/>
      <c r="H497" s="14" t="s">
        <v>1813</v>
      </c>
      <c r="I497" s="15">
        <v>327.66000000000003</v>
      </c>
      <c r="J497" s="77">
        <v>5</v>
      </c>
      <c r="K497" s="92"/>
    </row>
    <row r="498" spans="1:11" ht="20.399999999999999" x14ac:dyDescent="0.25">
      <c r="A498" s="14" t="s">
        <v>1753</v>
      </c>
      <c r="B498" s="14" t="s">
        <v>2009</v>
      </c>
      <c r="C498" s="14"/>
      <c r="D498" s="16">
        <v>45735</v>
      </c>
      <c r="E498" s="16"/>
      <c r="F498" s="14" t="s">
        <v>2047</v>
      </c>
      <c r="G498" s="14"/>
      <c r="H498" s="14" t="s">
        <v>1760</v>
      </c>
      <c r="I498" s="15">
        <v>10</v>
      </c>
      <c r="J498" s="77">
        <v>5</v>
      </c>
      <c r="K498" s="92"/>
    </row>
    <row r="499" spans="1:11" ht="20.399999999999999" x14ac:dyDescent="0.25">
      <c r="A499" s="14" t="s">
        <v>1753</v>
      </c>
      <c r="B499" s="14" t="s">
        <v>2048</v>
      </c>
      <c r="C499" s="14" t="s">
        <v>2049</v>
      </c>
      <c r="D499" s="16">
        <v>45741</v>
      </c>
      <c r="E499" s="16"/>
      <c r="F499" s="14" t="s">
        <v>2050</v>
      </c>
      <c r="G499" s="14"/>
      <c r="H499" s="14" t="s">
        <v>2051</v>
      </c>
      <c r="I499" s="15">
        <v>107.9</v>
      </c>
      <c r="J499" s="77">
        <v>4</v>
      </c>
      <c r="K499" s="92"/>
    </row>
    <row r="500" spans="1:11" ht="13.2" x14ac:dyDescent="0.25">
      <c r="A500" s="14" t="s">
        <v>1753</v>
      </c>
      <c r="B500" s="14" t="s">
        <v>2052</v>
      </c>
      <c r="C500" s="14" t="s">
        <v>2053</v>
      </c>
      <c r="D500" s="16">
        <v>45741</v>
      </c>
      <c r="E500" s="16"/>
      <c r="F500" s="14" t="s">
        <v>2054</v>
      </c>
      <c r="G500" s="14" t="s">
        <v>2055</v>
      </c>
      <c r="H500" s="14" t="s">
        <v>1768</v>
      </c>
      <c r="I500" s="15">
        <v>90</v>
      </c>
      <c r="J500" s="77">
        <v>4</v>
      </c>
      <c r="K500" s="92"/>
    </row>
    <row r="501" spans="1:11" ht="20.399999999999999" x14ac:dyDescent="0.25">
      <c r="A501" s="14" t="s">
        <v>1753</v>
      </c>
      <c r="B501" s="14" t="s">
        <v>2056</v>
      </c>
      <c r="C501" s="14">
        <v>5833549659</v>
      </c>
      <c r="D501" s="16">
        <v>45747</v>
      </c>
      <c r="E501" s="16"/>
      <c r="F501" s="14" t="s">
        <v>2057</v>
      </c>
      <c r="G501" s="14"/>
      <c r="H501" s="14" t="s">
        <v>2058</v>
      </c>
      <c r="I501" s="15">
        <v>106.64</v>
      </c>
      <c r="J501" s="77">
        <v>3</v>
      </c>
      <c r="K501" s="92"/>
    </row>
    <row r="502" spans="1:11" ht="20.399999999999999" x14ac:dyDescent="0.25">
      <c r="A502" s="14" t="s">
        <v>1753</v>
      </c>
      <c r="B502" s="14" t="s">
        <v>2056</v>
      </c>
      <c r="C502" s="14">
        <v>5833549659</v>
      </c>
      <c r="D502" s="16">
        <v>45747</v>
      </c>
      <c r="E502" s="16"/>
      <c r="F502" s="14" t="s">
        <v>2057</v>
      </c>
      <c r="G502" s="14"/>
      <c r="H502" s="14" t="s">
        <v>2058</v>
      </c>
      <c r="I502" s="15">
        <v>131.99</v>
      </c>
      <c r="J502" s="77">
        <v>5</v>
      </c>
      <c r="K502" s="92"/>
    </row>
    <row r="503" spans="1:11" ht="20.399999999999999" x14ac:dyDescent="0.25">
      <c r="A503" s="14" t="s">
        <v>1753</v>
      </c>
      <c r="B503" s="14" t="s">
        <v>2056</v>
      </c>
      <c r="C503" s="14">
        <v>5833549659</v>
      </c>
      <c r="D503" s="16">
        <v>45747</v>
      </c>
      <c r="E503" s="16"/>
      <c r="F503" s="14" t="s">
        <v>2057</v>
      </c>
      <c r="G503" s="14"/>
      <c r="H503" s="14" t="s">
        <v>2058</v>
      </c>
      <c r="I503" s="15">
        <v>314.61</v>
      </c>
      <c r="J503" s="77">
        <v>4</v>
      </c>
      <c r="K503" s="92"/>
    </row>
    <row r="504" spans="1:11" ht="13.2" x14ac:dyDescent="0.25">
      <c r="A504" s="14" t="s">
        <v>1753</v>
      </c>
      <c r="B504" s="14" t="s">
        <v>2059</v>
      </c>
      <c r="C504" s="14" t="s">
        <v>2060</v>
      </c>
      <c r="D504" s="16">
        <v>45741</v>
      </c>
      <c r="E504" s="16"/>
      <c r="F504" s="14" t="s">
        <v>2061</v>
      </c>
      <c r="G504" s="14"/>
      <c r="H504" s="14" t="s">
        <v>1813</v>
      </c>
      <c r="I504" s="15">
        <v>41.4</v>
      </c>
      <c r="J504" s="77">
        <v>5</v>
      </c>
      <c r="K504" s="92"/>
    </row>
    <row r="505" spans="1:11" ht="69" customHeight="1" x14ac:dyDescent="0.25">
      <c r="A505" s="14" t="s">
        <v>1753</v>
      </c>
      <c r="B505" s="14" t="s">
        <v>2062</v>
      </c>
      <c r="C505" s="14" t="s">
        <v>2063</v>
      </c>
      <c r="D505" s="16">
        <v>45736</v>
      </c>
      <c r="E505" s="16"/>
      <c r="F505" s="14" t="s">
        <v>2064</v>
      </c>
      <c r="G505" s="14" t="s">
        <v>2065</v>
      </c>
      <c r="H505" s="14" t="s">
        <v>2066</v>
      </c>
      <c r="I505" s="15">
        <v>450</v>
      </c>
      <c r="J505" s="77">
        <v>5</v>
      </c>
      <c r="K505" s="92"/>
    </row>
    <row r="506" spans="1:11" ht="81" customHeight="1" x14ac:dyDescent="0.25">
      <c r="A506" s="14" t="s">
        <v>1753</v>
      </c>
      <c r="B506" s="14"/>
      <c r="C506" s="14"/>
      <c r="D506" s="16"/>
      <c r="E506" s="16"/>
      <c r="F506" s="14" t="s">
        <v>2644</v>
      </c>
      <c r="G506" s="14"/>
      <c r="H506" s="14"/>
      <c r="I506" s="15"/>
      <c r="J506" s="77"/>
      <c r="K506" s="92"/>
    </row>
    <row r="507" spans="1:11" ht="30.6" x14ac:dyDescent="0.25">
      <c r="A507" s="14" t="s">
        <v>1753</v>
      </c>
      <c r="B507" s="14" t="s">
        <v>2382</v>
      </c>
      <c r="C507" s="14" t="s">
        <v>2383</v>
      </c>
      <c r="D507" s="16">
        <v>45757</v>
      </c>
      <c r="E507" s="16"/>
      <c r="F507" s="14" t="s">
        <v>2384</v>
      </c>
      <c r="G507" s="14" t="s">
        <v>2385</v>
      </c>
      <c r="H507" s="14" t="s">
        <v>2386</v>
      </c>
      <c r="I507" s="15">
        <v>7.18</v>
      </c>
      <c r="J507" s="77">
        <v>5</v>
      </c>
      <c r="K507" s="92"/>
    </row>
    <row r="508" spans="1:11" ht="25.2" customHeight="1" x14ac:dyDescent="0.25">
      <c r="A508" s="14" t="s">
        <v>1753</v>
      </c>
      <c r="B508" s="14" t="s">
        <v>2497</v>
      </c>
      <c r="C508" s="14" t="s">
        <v>2498</v>
      </c>
      <c r="D508" s="16">
        <v>45763</v>
      </c>
      <c r="E508" s="16"/>
      <c r="F508" s="14" t="s">
        <v>2501</v>
      </c>
      <c r="G508" s="14" t="s">
        <v>2499</v>
      </c>
      <c r="H508" s="14" t="s">
        <v>2500</v>
      </c>
      <c r="I508" s="15">
        <v>1230</v>
      </c>
      <c r="J508" s="77">
        <v>5</v>
      </c>
      <c r="K508" s="92"/>
    </row>
    <row r="509" spans="1:11" ht="25.2" customHeight="1" x14ac:dyDescent="0.25">
      <c r="A509" s="14" t="s">
        <v>1753</v>
      </c>
      <c r="B509" s="14" t="s">
        <v>3096</v>
      </c>
      <c r="C509" s="14" t="s">
        <v>3097</v>
      </c>
      <c r="D509" s="16">
        <v>45777</v>
      </c>
      <c r="E509" s="16"/>
      <c r="F509" s="14" t="s">
        <v>3150</v>
      </c>
      <c r="G509" s="14"/>
      <c r="H509" s="14" t="s">
        <v>3151</v>
      </c>
      <c r="I509" s="15">
        <v>35</v>
      </c>
      <c r="J509" s="77">
        <v>5</v>
      </c>
      <c r="K509" s="92"/>
    </row>
    <row r="510" spans="1:11" ht="25.2" customHeight="1" x14ac:dyDescent="0.25">
      <c r="A510" s="14" t="s">
        <v>1753</v>
      </c>
      <c r="B510" s="14" t="s">
        <v>3098</v>
      </c>
      <c r="C510" s="14" t="s">
        <v>3099</v>
      </c>
      <c r="D510" s="16">
        <v>45777</v>
      </c>
      <c r="E510" s="16"/>
      <c r="F510" s="14" t="s">
        <v>3150</v>
      </c>
      <c r="G510" s="14"/>
      <c r="H510" s="14" t="s">
        <v>3152</v>
      </c>
      <c r="I510" s="15">
        <v>35</v>
      </c>
      <c r="J510" s="77">
        <v>5</v>
      </c>
      <c r="K510" s="92"/>
    </row>
    <row r="511" spans="1:11" ht="25.2" customHeight="1" x14ac:dyDescent="0.25">
      <c r="A511" s="14" t="s">
        <v>1753</v>
      </c>
      <c r="B511" s="14" t="s">
        <v>3100</v>
      </c>
      <c r="C511" s="14" t="s">
        <v>3101</v>
      </c>
      <c r="D511" s="16">
        <v>45777</v>
      </c>
      <c r="E511" s="16"/>
      <c r="F511" s="14" t="s">
        <v>3150</v>
      </c>
      <c r="G511" s="14"/>
      <c r="H511" s="14" t="s">
        <v>3153</v>
      </c>
      <c r="I511" s="15">
        <v>75</v>
      </c>
      <c r="J511" s="77">
        <v>5</v>
      </c>
      <c r="K511" s="92"/>
    </row>
    <row r="512" spans="1:11" ht="25.2" customHeight="1" x14ac:dyDescent="0.25">
      <c r="A512" s="14" t="s">
        <v>1753</v>
      </c>
      <c r="B512" s="14" t="s">
        <v>3102</v>
      </c>
      <c r="C512" s="14" t="s">
        <v>3103</v>
      </c>
      <c r="D512" s="16">
        <v>45777</v>
      </c>
      <c r="E512" s="16"/>
      <c r="F512" s="14" t="s">
        <v>3150</v>
      </c>
      <c r="G512" s="14"/>
      <c r="H512" s="14" t="s">
        <v>3154</v>
      </c>
      <c r="I512" s="15">
        <v>75</v>
      </c>
      <c r="J512" s="77">
        <v>5</v>
      </c>
      <c r="K512" s="92"/>
    </row>
    <row r="513" spans="1:11" ht="25.2" customHeight="1" x14ac:dyDescent="0.25">
      <c r="A513" s="14" t="s">
        <v>1753</v>
      </c>
      <c r="B513" s="14" t="s">
        <v>3104</v>
      </c>
      <c r="C513" s="14" t="s">
        <v>3105</v>
      </c>
      <c r="D513" s="16">
        <v>45777</v>
      </c>
      <c r="E513" s="16"/>
      <c r="F513" s="14" t="s">
        <v>3150</v>
      </c>
      <c r="G513" s="14"/>
      <c r="H513" s="14" t="s">
        <v>3155</v>
      </c>
      <c r="I513" s="15">
        <v>75</v>
      </c>
      <c r="J513" s="77">
        <v>5</v>
      </c>
      <c r="K513" s="92"/>
    </row>
    <row r="514" spans="1:11" ht="25.2" customHeight="1" x14ac:dyDescent="0.25">
      <c r="A514" s="14" t="s">
        <v>1753</v>
      </c>
      <c r="B514" s="14" t="s">
        <v>3106</v>
      </c>
      <c r="C514" s="14" t="s">
        <v>3107</v>
      </c>
      <c r="D514" s="16">
        <v>45777</v>
      </c>
      <c r="E514" s="16"/>
      <c r="F514" s="14" t="s">
        <v>3150</v>
      </c>
      <c r="G514" s="14"/>
      <c r="H514" s="14" t="s">
        <v>3156</v>
      </c>
      <c r="I514" s="15">
        <v>70</v>
      </c>
      <c r="J514" s="77">
        <v>5</v>
      </c>
      <c r="K514" s="92"/>
    </row>
    <row r="515" spans="1:11" ht="25.2" customHeight="1" x14ac:dyDescent="0.25">
      <c r="A515" s="14" t="s">
        <v>1753</v>
      </c>
      <c r="B515" s="14" t="s">
        <v>3108</v>
      </c>
      <c r="C515" s="14" t="s">
        <v>3109</v>
      </c>
      <c r="D515" s="16">
        <v>45777</v>
      </c>
      <c r="E515" s="16"/>
      <c r="F515" s="14" t="s">
        <v>3150</v>
      </c>
      <c r="G515" s="14"/>
      <c r="H515" s="14" t="s">
        <v>3157</v>
      </c>
      <c r="I515" s="15">
        <v>87</v>
      </c>
      <c r="J515" s="77">
        <v>5</v>
      </c>
      <c r="K515" s="92"/>
    </row>
    <row r="516" spans="1:11" ht="25.2" customHeight="1" x14ac:dyDescent="0.25">
      <c r="A516" s="14" t="s">
        <v>1753</v>
      </c>
      <c r="B516" s="14" t="s">
        <v>3110</v>
      </c>
      <c r="C516" s="14" t="s">
        <v>3111</v>
      </c>
      <c r="D516" s="16">
        <v>45777</v>
      </c>
      <c r="E516" s="16"/>
      <c r="F516" s="14" t="s">
        <v>3150</v>
      </c>
      <c r="G516" s="14"/>
      <c r="H516" s="14" t="s">
        <v>3158</v>
      </c>
      <c r="I516" s="15">
        <v>55</v>
      </c>
      <c r="J516" s="77">
        <v>5</v>
      </c>
      <c r="K516" s="92"/>
    </row>
    <row r="517" spans="1:11" ht="25.2" customHeight="1" x14ac:dyDescent="0.25">
      <c r="A517" s="14" t="s">
        <v>1753</v>
      </c>
      <c r="B517" s="14" t="s">
        <v>3112</v>
      </c>
      <c r="C517" s="14" t="s">
        <v>3113</v>
      </c>
      <c r="D517" s="16">
        <v>45777</v>
      </c>
      <c r="E517" s="16"/>
      <c r="F517" s="14" t="s">
        <v>3150</v>
      </c>
      <c r="G517" s="14"/>
      <c r="H517" s="14" t="s">
        <v>3159</v>
      </c>
      <c r="I517" s="15">
        <v>55</v>
      </c>
      <c r="J517" s="77">
        <v>5</v>
      </c>
      <c r="K517" s="92"/>
    </row>
    <row r="518" spans="1:11" ht="25.2" customHeight="1" x14ac:dyDescent="0.25">
      <c r="A518" s="14" t="s">
        <v>1753</v>
      </c>
      <c r="B518" s="14" t="s">
        <v>3114</v>
      </c>
      <c r="C518" s="14" t="s">
        <v>3115</v>
      </c>
      <c r="D518" s="16">
        <v>45777</v>
      </c>
      <c r="E518" s="16"/>
      <c r="F518" s="14" t="s">
        <v>3150</v>
      </c>
      <c r="G518" s="14"/>
      <c r="H518" s="14" t="s">
        <v>3160</v>
      </c>
      <c r="I518" s="15">
        <v>55</v>
      </c>
      <c r="J518" s="77">
        <v>5</v>
      </c>
      <c r="K518" s="92"/>
    </row>
    <row r="519" spans="1:11" ht="25.2" customHeight="1" x14ac:dyDescent="0.25">
      <c r="A519" s="14" t="s">
        <v>1753</v>
      </c>
      <c r="B519" s="14" t="s">
        <v>3116</v>
      </c>
      <c r="C519" s="14" t="s">
        <v>3117</v>
      </c>
      <c r="D519" s="16">
        <v>45777</v>
      </c>
      <c r="E519" s="16"/>
      <c r="F519" s="14" t="s">
        <v>3150</v>
      </c>
      <c r="G519" s="14"/>
      <c r="H519" s="14" t="s">
        <v>3161</v>
      </c>
      <c r="I519" s="15">
        <v>55</v>
      </c>
      <c r="J519" s="77">
        <v>5</v>
      </c>
      <c r="K519" s="92"/>
    </row>
    <row r="520" spans="1:11" ht="25.2" customHeight="1" x14ac:dyDescent="0.25">
      <c r="A520" s="14" t="s">
        <v>1753</v>
      </c>
      <c r="B520" s="14" t="s">
        <v>3118</v>
      </c>
      <c r="C520" s="14" t="s">
        <v>3119</v>
      </c>
      <c r="D520" s="16">
        <v>45777</v>
      </c>
      <c r="E520" s="16"/>
      <c r="F520" s="14" t="s">
        <v>3150</v>
      </c>
      <c r="G520" s="14"/>
      <c r="H520" s="14" t="s">
        <v>3162</v>
      </c>
      <c r="I520" s="15">
        <v>55</v>
      </c>
      <c r="J520" s="77">
        <v>5</v>
      </c>
      <c r="K520" s="92"/>
    </row>
    <row r="521" spans="1:11" ht="25.2" customHeight="1" x14ac:dyDescent="0.25">
      <c r="A521" s="14" t="s">
        <v>1753</v>
      </c>
      <c r="B521" s="14" t="s">
        <v>3120</v>
      </c>
      <c r="C521" s="14" t="s">
        <v>3121</v>
      </c>
      <c r="D521" s="16">
        <v>45777</v>
      </c>
      <c r="E521" s="16"/>
      <c r="F521" s="14" t="s">
        <v>3150</v>
      </c>
      <c r="G521" s="14"/>
      <c r="H521" s="14" t="s">
        <v>3163</v>
      </c>
      <c r="I521" s="15">
        <v>55</v>
      </c>
      <c r="J521" s="77">
        <v>5</v>
      </c>
      <c r="K521" s="92"/>
    </row>
    <row r="522" spans="1:11" ht="25.2" customHeight="1" x14ac:dyDescent="0.25">
      <c r="A522" s="14" t="s">
        <v>1753</v>
      </c>
      <c r="B522" s="14" t="s">
        <v>3122</v>
      </c>
      <c r="C522" s="14" t="s">
        <v>3123</v>
      </c>
      <c r="D522" s="16">
        <v>45777</v>
      </c>
      <c r="E522" s="16"/>
      <c r="F522" s="14" t="s">
        <v>3150</v>
      </c>
      <c r="G522" s="14"/>
      <c r="H522" s="14" t="s">
        <v>3164</v>
      </c>
      <c r="I522" s="15">
        <v>55</v>
      </c>
      <c r="J522" s="77">
        <v>5</v>
      </c>
      <c r="K522" s="92"/>
    </row>
    <row r="523" spans="1:11" ht="25.2" customHeight="1" x14ac:dyDescent="0.25">
      <c r="A523" s="14" t="s">
        <v>1753</v>
      </c>
      <c r="B523" s="14" t="s">
        <v>3124</v>
      </c>
      <c r="C523" s="14" t="s">
        <v>3125</v>
      </c>
      <c r="D523" s="16">
        <v>45777</v>
      </c>
      <c r="E523" s="16"/>
      <c r="F523" s="14" t="s">
        <v>3150</v>
      </c>
      <c r="G523" s="14"/>
      <c r="H523" s="14" t="s">
        <v>3165</v>
      </c>
      <c r="I523" s="15">
        <v>55</v>
      </c>
      <c r="J523" s="77">
        <v>5</v>
      </c>
      <c r="K523" s="92"/>
    </row>
    <row r="524" spans="1:11" ht="25.2" customHeight="1" x14ac:dyDescent="0.25">
      <c r="A524" s="14" t="s">
        <v>1753</v>
      </c>
      <c r="B524" s="14" t="s">
        <v>3126</v>
      </c>
      <c r="C524" s="14" t="s">
        <v>3127</v>
      </c>
      <c r="D524" s="16">
        <v>45777</v>
      </c>
      <c r="E524" s="16"/>
      <c r="F524" s="14" t="s">
        <v>3150</v>
      </c>
      <c r="G524" s="14"/>
      <c r="H524" s="14" t="s">
        <v>3166</v>
      </c>
      <c r="I524" s="15">
        <v>55</v>
      </c>
      <c r="J524" s="77">
        <v>5</v>
      </c>
      <c r="K524" s="92"/>
    </row>
    <row r="525" spans="1:11" ht="25.2" customHeight="1" x14ac:dyDescent="0.25">
      <c r="A525" s="14" t="s">
        <v>1753</v>
      </c>
      <c r="B525" s="14" t="s">
        <v>3128</v>
      </c>
      <c r="C525" s="14" t="s">
        <v>3129</v>
      </c>
      <c r="D525" s="16">
        <v>45777</v>
      </c>
      <c r="E525" s="16"/>
      <c r="F525" s="14" t="s">
        <v>3150</v>
      </c>
      <c r="G525" s="14"/>
      <c r="H525" s="14" t="s">
        <v>3167</v>
      </c>
      <c r="I525" s="15">
        <v>55</v>
      </c>
      <c r="J525" s="77">
        <v>5</v>
      </c>
      <c r="K525" s="92"/>
    </row>
    <row r="526" spans="1:11" ht="25.2" customHeight="1" x14ac:dyDescent="0.25">
      <c r="A526" s="14" t="s">
        <v>1753</v>
      </c>
      <c r="B526" s="14" t="s">
        <v>3130</v>
      </c>
      <c r="C526" s="14" t="s">
        <v>3131</v>
      </c>
      <c r="D526" s="16">
        <v>45777</v>
      </c>
      <c r="E526" s="16"/>
      <c r="F526" s="14" t="s">
        <v>3150</v>
      </c>
      <c r="G526" s="14"/>
      <c r="H526" s="14" t="s">
        <v>3168</v>
      </c>
      <c r="I526" s="15">
        <v>55</v>
      </c>
      <c r="J526" s="77">
        <v>5</v>
      </c>
      <c r="K526" s="92"/>
    </row>
    <row r="527" spans="1:11" ht="25.2" customHeight="1" x14ac:dyDescent="0.25">
      <c r="A527" s="14" t="s">
        <v>1753</v>
      </c>
      <c r="B527" s="14" t="s">
        <v>3132</v>
      </c>
      <c r="C527" s="14" t="s">
        <v>3133</v>
      </c>
      <c r="D527" s="16">
        <v>45777</v>
      </c>
      <c r="E527" s="16"/>
      <c r="F527" s="14" t="s">
        <v>3150</v>
      </c>
      <c r="G527" s="14"/>
      <c r="H527" s="14" t="s">
        <v>3169</v>
      </c>
      <c r="I527" s="15">
        <v>55</v>
      </c>
      <c r="J527" s="77">
        <v>5</v>
      </c>
      <c r="K527" s="92"/>
    </row>
    <row r="528" spans="1:11" ht="25.2" customHeight="1" x14ac:dyDescent="0.25">
      <c r="A528" s="14" t="s">
        <v>1753</v>
      </c>
      <c r="B528" s="14" t="s">
        <v>3134</v>
      </c>
      <c r="C528" s="14" t="s">
        <v>3135</v>
      </c>
      <c r="D528" s="16">
        <v>45777</v>
      </c>
      <c r="E528" s="16"/>
      <c r="F528" s="14" t="s">
        <v>3150</v>
      </c>
      <c r="G528" s="14"/>
      <c r="H528" s="14" t="s">
        <v>3170</v>
      </c>
      <c r="I528" s="15">
        <v>55</v>
      </c>
      <c r="J528" s="77">
        <v>5</v>
      </c>
      <c r="K528" s="92"/>
    </row>
    <row r="529" spans="1:11" ht="25.2" customHeight="1" x14ac:dyDescent="0.25">
      <c r="A529" s="14" t="s">
        <v>1753</v>
      </c>
      <c r="B529" s="14" t="s">
        <v>3136</v>
      </c>
      <c r="C529" s="14" t="s">
        <v>3137</v>
      </c>
      <c r="D529" s="16">
        <v>45777</v>
      </c>
      <c r="E529" s="16"/>
      <c r="F529" s="14" t="s">
        <v>3150</v>
      </c>
      <c r="G529" s="14"/>
      <c r="H529" s="14" t="s">
        <v>3171</v>
      </c>
      <c r="I529" s="15">
        <v>55</v>
      </c>
      <c r="J529" s="77">
        <v>5</v>
      </c>
      <c r="K529" s="92"/>
    </row>
    <row r="530" spans="1:11" ht="25.2" customHeight="1" x14ac:dyDescent="0.25">
      <c r="A530" s="14" t="s">
        <v>1753</v>
      </c>
      <c r="B530" s="14" t="s">
        <v>3138</v>
      </c>
      <c r="C530" s="14" t="s">
        <v>3139</v>
      </c>
      <c r="D530" s="16">
        <v>45777</v>
      </c>
      <c r="E530" s="16"/>
      <c r="F530" s="14" t="s">
        <v>3150</v>
      </c>
      <c r="G530" s="14"/>
      <c r="H530" s="14" t="s">
        <v>3172</v>
      </c>
      <c r="I530" s="15">
        <v>55</v>
      </c>
      <c r="J530" s="77">
        <v>5</v>
      </c>
      <c r="K530" s="92"/>
    </row>
    <row r="531" spans="1:11" ht="25.2" customHeight="1" x14ac:dyDescent="0.25">
      <c r="A531" s="14" t="s">
        <v>1753</v>
      </c>
      <c r="B531" s="14" t="s">
        <v>3140</v>
      </c>
      <c r="C531" s="14" t="s">
        <v>3141</v>
      </c>
      <c r="D531" s="16">
        <v>45777</v>
      </c>
      <c r="E531" s="16"/>
      <c r="F531" s="14" t="s">
        <v>3150</v>
      </c>
      <c r="G531" s="14"/>
      <c r="H531" s="14" t="s">
        <v>3173</v>
      </c>
      <c r="I531" s="15">
        <v>55</v>
      </c>
      <c r="J531" s="77">
        <v>5</v>
      </c>
      <c r="K531" s="92"/>
    </row>
    <row r="532" spans="1:11" ht="25.2" customHeight="1" x14ac:dyDescent="0.25">
      <c r="A532" s="14" t="s">
        <v>1753</v>
      </c>
      <c r="B532" s="14" t="s">
        <v>3142</v>
      </c>
      <c r="C532" s="14" t="s">
        <v>3143</v>
      </c>
      <c r="D532" s="16">
        <v>45777</v>
      </c>
      <c r="E532" s="16"/>
      <c r="F532" s="14" t="s">
        <v>3150</v>
      </c>
      <c r="G532" s="14"/>
      <c r="H532" s="14" t="s">
        <v>3174</v>
      </c>
      <c r="I532" s="15">
        <v>70</v>
      </c>
      <c r="J532" s="77">
        <v>5</v>
      </c>
      <c r="K532" s="92"/>
    </row>
    <row r="533" spans="1:11" ht="25.2" customHeight="1" x14ac:dyDescent="0.25">
      <c r="A533" s="14" t="s">
        <v>1753</v>
      </c>
      <c r="B533" s="14" t="s">
        <v>3144</v>
      </c>
      <c r="C533" s="14" t="s">
        <v>3145</v>
      </c>
      <c r="D533" s="16">
        <v>45777</v>
      </c>
      <c r="E533" s="16"/>
      <c r="F533" s="14" t="s">
        <v>3150</v>
      </c>
      <c r="G533" s="14"/>
      <c r="H533" s="14" t="s">
        <v>3175</v>
      </c>
      <c r="I533" s="15">
        <v>55</v>
      </c>
      <c r="J533" s="77">
        <v>5</v>
      </c>
      <c r="K533" s="92"/>
    </row>
    <row r="534" spans="1:11" ht="25.2" customHeight="1" x14ac:dyDescent="0.25">
      <c r="A534" s="14" t="s">
        <v>1753</v>
      </c>
      <c r="B534" s="14" t="s">
        <v>3146</v>
      </c>
      <c r="C534" s="14" t="s">
        <v>3147</v>
      </c>
      <c r="D534" s="16">
        <v>45777</v>
      </c>
      <c r="E534" s="16"/>
      <c r="F534" s="14" t="s">
        <v>3150</v>
      </c>
      <c r="G534" s="14"/>
      <c r="H534" s="14" t="s">
        <v>3176</v>
      </c>
      <c r="I534" s="15">
        <v>70</v>
      </c>
      <c r="J534" s="77">
        <v>5</v>
      </c>
      <c r="K534" s="92"/>
    </row>
    <row r="535" spans="1:11" ht="25.2" customHeight="1" x14ac:dyDescent="0.25">
      <c r="A535" s="14" t="s">
        <v>1753</v>
      </c>
      <c r="B535" s="14" t="s">
        <v>3148</v>
      </c>
      <c r="C535" s="14" t="s">
        <v>3149</v>
      </c>
      <c r="D535" s="16">
        <v>45777</v>
      </c>
      <c r="E535" s="16"/>
      <c r="F535" s="14" t="s">
        <v>3150</v>
      </c>
      <c r="G535" s="14"/>
      <c r="H535" s="14" t="s">
        <v>3177</v>
      </c>
      <c r="I535" s="15">
        <v>87</v>
      </c>
      <c r="J535" s="77">
        <v>5</v>
      </c>
      <c r="K535" s="92"/>
    </row>
    <row r="536" spans="1:11" ht="37.200000000000003" customHeight="1" x14ac:dyDescent="0.25">
      <c r="A536" s="14" t="s">
        <v>1753</v>
      </c>
      <c r="B536" s="14" t="s">
        <v>2544</v>
      </c>
      <c r="C536" s="14" t="s">
        <v>2545</v>
      </c>
      <c r="D536" s="16">
        <v>45771</v>
      </c>
      <c r="E536" s="16"/>
      <c r="F536" s="14" t="s">
        <v>2555</v>
      </c>
      <c r="G536" s="14" t="s">
        <v>2546</v>
      </c>
      <c r="H536" s="14" t="s">
        <v>2547</v>
      </c>
      <c r="I536" s="15">
        <v>400</v>
      </c>
      <c r="J536" s="77">
        <v>5</v>
      </c>
      <c r="K536" s="92"/>
    </row>
    <row r="537" spans="1:11" ht="57" customHeight="1" x14ac:dyDescent="0.25">
      <c r="A537" s="14" t="s">
        <v>1753</v>
      </c>
      <c r="B537" s="14" t="s">
        <v>2544</v>
      </c>
      <c r="C537" s="14" t="s">
        <v>2545</v>
      </c>
      <c r="D537" s="16">
        <v>45751</v>
      </c>
      <c r="E537" s="16">
        <v>45771</v>
      </c>
      <c r="F537" s="14" t="s">
        <v>6298</v>
      </c>
      <c r="G537" s="14" t="s">
        <v>2546</v>
      </c>
      <c r="H537" s="14" t="s">
        <v>2547</v>
      </c>
      <c r="I537" s="15">
        <v>33.15</v>
      </c>
      <c r="J537" s="77">
        <v>5</v>
      </c>
      <c r="K537" s="92"/>
    </row>
    <row r="538" spans="1:11" ht="57" customHeight="1" x14ac:dyDescent="0.25">
      <c r="A538" s="14" t="s">
        <v>1753</v>
      </c>
      <c r="B538" s="14" t="s">
        <v>2544</v>
      </c>
      <c r="C538" s="14" t="s">
        <v>2545</v>
      </c>
      <c r="D538" s="16">
        <v>45754</v>
      </c>
      <c r="E538" s="16">
        <v>45771</v>
      </c>
      <c r="F538" s="14" t="s">
        <v>4237</v>
      </c>
      <c r="G538" s="14" t="s">
        <v>2546</v>
      </c>
      <c r="H538" s="14" t="s">
        <v>2547</v>
      </c>
      <c r="I538" s="15">
        <v>46.43</v>
      </c>
      <c r="J538" s="77">
        <v>5</v>
      </c>
      <c r="K538" s="92"/>
    </row>
    <row r="539" spans="1:11" ht="57" customHeight="1" x14ac:dyDescent="0.25">
      <c r="A539" s="14" t="s">
        <v>1753</v>
      </c>
      <c r="B539" s="14" t="s">
        <v>2544</v>
      </c>
      <c r="C539" s="14" t="s">
        <v>2545</v>
      </c>
      <c r="D539" s="16">
        <v>45754</v>
      </c>
      <c r="E539" s="16">
        <v>45771</v>
      </c>
      <c r="F539" s="14" t="s">
        <v>6297</v>
      </c>
      <c r="G539" s="14" t="s">
        <v>2546</v>
      </c>
      <c r="H539" s="14" t="s">
        <v>2547</v>
      </c>
      <c r="I539" s="15">
        <v>6.38</v>
      </c>
      <c r="J539" s="77">
        <v>5</v>
      </c>
      <c r="K539" s="92"/>
    </row>
    <row r="540" spans="1:11" ht="77.400000000000006" customHeight="1" x14ac:dyDescent="0.25">
      <c r="A540" s="14" t="s">
        <v>1753</v>
      </c>
      <c r="B540" s="14"/>
      <c r="C540" s="14"/>
      <c r="D540" s="16"/>
      <c r="E540" s="16"/>
      <c r="F540" s="14" t="s">
        <v>4228</v>
      </c>
      <c r="G540" s="14"/>
      <c r="H540" s="14"/>
      <c r="I540" s="15"/>
      <c r="J540" s="77"/>
      <c r="K540" s="92"/>
    </row>
    <row r="541" spans="1:11" ht="27.6" customHeight="1" x14ac:dyDescent="0.25">
      <c r="A541" s="14" t="s">
        <v>1753</v>
      </c>
      <c r="B541" s="14" t="s">
        <v>3669</v>
      </c>
      <c r="C541" s="14" t="s">
        <v>3670</v>
      </c>
      <c r="D541" s="16">
        <v>45807</v>
      </c>
      <c r="E541" s="16"/>
      <c r="F541" s="14" t="s">
        <v>3671</v>
      </c>
      <c r="G541" s="14" t="s">
        <v>2499</v>
      </c>
      <c r="H541" s="14" t="s">
        <v>2500</v>
      </c>
      <c r="I541" s="15">
        <v>1230</v>
      </c>
      <c r="J541" s="77">
        <v>5</v>
      </c>
      <c r="K541" s="92"/>
    </row>
    <row r="542" spans="1:11" ht="78" customHeight="1" x14ac:dyDescent="0.25">
      <c r="A542" s="14" t="s">
        <v>1753</v>
      </c>
      <c r="B542" s="14"/>
      <c r="C542" s="14"/>
      <c r="D542" s="16"/>
      <c r="E542" s="16"/>
      <c r="F542" s="14" t="s">
        <v>5613</v>
      </c>
      <c r="G542" s="14"/>
      <c r="H542" s="14"/>
      <c r="I542" s="15"/>
      <c r="J542" s="77"/>
      <c r="K542" s="92"/>
    </row>
    <row r="543" spans="1:11" ht="30.6" customHeight="1" x14ac:dyDescent="0.25">
      <c r="A543" s="14" t="s">
        <v>1753</v>
      </c>
      <c r="B543" s="14" t="s">
        <v>5076</v>
      </c>
      <c r="C543" s="14" t="s">
        <v>5077</v>
      </c>
      <c r="D543" s="16">
        <v>45817</v>
      </c>
      <c r="E543" s="16"/>
      <c r="F543" s="14" t="s">
        <v>5078</v>
      </c>
      <c r="G543" s="14"/>
      <c r="H543" s="14" t="s">
        <v>3177</v>
      </c>
      <c r="I543" s="15">
        <v>87</v>
      </c>
      <c r="J543" s="77">
        <v>5</v>
      </c>
      <c r="K543" s="92"/>
    </row>
    <row r="544" spans="1:11" ht="30.6" customHeight="1" x14ac:dyDescent="0.25">
      <c r="A544" s="14" t="s">
        <v>1753</v>
      </c>
      <c r="B544" s="14" t="s">
        <v>5129</v>
      </c>
      <c r="C544" s="14" t="s">
        <v>5130</v>
      </c>
      <c r="D544" s="16">
        <v>45817</v>
      </c>
      <c r="E544" s="16"/>
      <c r="F544" s="14" t="s">
        <v>5078</v>
      </c>
      <c r="G544" s="14"/>
      <c r="H544" s="14" t="s">
        <v>3151</v>
      </c>
      <c r="I544" s="15">
        <v>35</v>
      </c>
      <c r="J544" s="77">
        <v>5</v>
      </c>
      <c r="K544" s="92"/>
    </row>
    <row r="545" spans="1:11" ht="30.6" customHeight="1" x14ac:dyDescent="0.25">
      <c r="A545" s="14" t="s">
        <v>1753</v>
      </c>
      <c r="B545" s="14" t="s">
        <v>5131</v>
      </c>
      <c r="C545" s="14" t="s">
        <v>5132</v>
      </c>
      <c r="D545" s="16">
        <v>45817</v>
      </c>
      <c r="E545" s="16"/>
      <c r="F545" s="14" t="s">
        <v>5078</v>
      </c>
      <c r="G545" s="14"/>
      <c r="H545" s="14" t="s">
        <v>3154</v>
      </c>
      <c r="I545" s="15">
        <v>35</v>
      </c>
      <c r="J545" s="77">
        <v>5</v>
      </c>
      <c r="K545" s="92"/>
    </row>
    <row r="546" spans="1:11" ht="30.6" customHeight="1" x14ac:dyDescent="0.25">
      <c r="A546" s="14" t="s">
        <v>1753</v>
      </c>
      <c r="B546" s="14" t="s">
        <v>5133</v>
      </c>
      <c r="C546" s="14" t="s">
        <v>5134</v>
      </c>
      <c r="D546" s="16">
        <v>45817</v>
      </c>
      <c r="E546" s="16"/>
      <c r="F546" s="14" t="s">
        <v>5078</v>
      </c>
      <c r="G546" s="14"/>
      <c r="H546" s="14" t="s">
        <v>3175</v>
      </c>
      <c r="I546" s="15">
        <v>55</v>
      </c>
      <c r="J546" s="77">
        <v>5</v>
      </c>
      <c r="K546" s="92"/>
    </row>
    <row r="547" spans="1:11" ht="30.6" customHeight="1" x14ac:dyDescent="0.25">
      <c r="A547" s="14" t="s">
        <v>1753</v>
      </c>
      <c r="B547" s="14" t="s">
        <v>5135</v>
      </c>
      <c r="C547" s="14" t="s">
        <v>5136</v>
      </c>
      <c r="D547" s="16">
        <v>45817</v>
      </c>
      <c r="E547" s="16"/>
      <c r="F547" s="14" t="s">
        <v>5078</v>
      </c>
      <c r="G547" s="14"/>
      <c r="H547" s="14" t="s">
        <v>3160</v>
      </c>
      <c r="I547" s="15">
        <v>55</v>
      </c>
      <c r="J547" s="77">
        <v>5</v>
      </c>
      <c r="K547" s="92"/>
    </row>
    <row r="548" spans="1:11" ht="30.6" customHeight="1" x14ac:dyDescent="0.25">
      <c r="A548" s="14" t="s">
        <v>1753</v>
      </c>
      <c r="B548" s="14" t="s">
        <v>5137</v>
      </c>
      <c r="C548" s="14" t="s">
        <v>5138</v>
      </c>
      <c r="D548" s="16">
        <v>45817</v>
      </c>
      <c r="E548" s="16"/>
      <c r="F548" s="14" t="s">
        <v>5078</v>
      </c>
      <c r="G548" s="14"/>
      <c r="H548" s="14" t="s">
        <v>3172</v>
      </c>
      <c r="I548" s="15">
        <v>55</v>
      </c>
      <c r="J548" s="77">
        <v>5</v>
      </c>
      <c r="K548" s="92"/>
    </row>
    <row r="549" spans="1:11" ht="30.6" customHeight="1" x14ac:dyDescent="0.25">
      <c r="A549" s="14" t="s">
        <v>1753</v>
      </c>
      <c r="B549" s="14" t="s">
        <v>5139</v>
      </c>
      <c r="C549" s="14" t="s">
        <v>5140</v>
      </c>
      <c r="D549" s="16">
        <v>45817</v>
      </c>
      <c r="E549" s="16"/>
      <c r="F549" s="14" t="s">
        <v>5078</v>
      </c>
      <c r="G549" s="14"/>
      <c r="H549" s="14" t="s">
        <v>5141</v>
      </c>
      <c r="I549" s="15">
        <v>55</v>
      </c>
      <c r="J549" s="77">
        <v>5</v>
      </c>
      <c r="K549" s="92"/>
    </row>
    <row r="550" spans="1:11" ht="30.6" customHeight="1" x14ac:dyDescent="0.25">
      <c r="A550" s="14" t="s">
        <v>1753</v>
      </c>
      <c r="B550" s="14" t="s">
        <v>5142</v>
      </c>
      <c r="C550" s="14" t="s">
        <v>5143</v>
      </c>
      <c r="D550" s="16">
        <v>45817</v>
      </c>
      <c r="E550" s="16"/>
      <c r="F550" s="14" t="s">
        <v>5078</v>
      </c>
      <c r="G550" s="14"/>
      <c r="H550" s="14" t="s">
        <v>5146</v>
      </c>
      <c r="I550" s="15">
        <v>55</v>
      </c>
      <c r="J550" s="77">
        <v>5</v>
      </c>
      <c r="K550" s="92"/>
    </row>
    <row r="551" spans="1:11" ht="30.6" customHeight="1" x14ac:dyDescent="0.25">
      <c r="A551" s="14" t="s">
        <v>1753</v>
      </c>
      <c r="B551" s="14" t="s">
        <v>5144</v>
      </c>
      <c r="C551" s="14" t="s">
        <v>5145</v>
      </c>
      <c r="D551" s="16">
        <v>45817</v>
      </c>
      <c r="E551" s="16"/>
      <c r="F551" s="14" t="s">
        <v>5078</v>
      </c>
      <c r="G551" s="14"/>
      <c r="H551" s="14" t="s">
        <v>3166</v>
      </c>
      <c r="I551" s="15">
        <v>55</v>
      </c>
      <c r="J551" s="77">
        <v>5</v>
      </c>
      <c r="K551" s="92"/>
    </row>
    <row r="552" spans="1:11" ht="30.6" customHeight="1" x14ac:dyDescent="0.25">
      <c r="A552" s="14" t="s">
        <v>1753</v>
      </c>
      <c r="B552" s="14" t="s">
        <v>5147</v>
      </c>
      <c r="C552" s="14" t="s">
        <v>5148</v>
      </c>
      <c r="D552" s="16">
        <v>45817</v>
      </c>
      <c r="E552" s="16"/>
      <c r="F552" s="14" t="s">
        <v>5078</v>
      </c>
      <c r="G552" s="14"/>
      <c r="H552" s="14" t="s">
        <v>3162</v>
      </c>
      <c r="I552" s="15">
        <v>55</v>
      </c>
      <c r="J552" s="77">
        <v>5</v>
      </c>
      <c r="K552" s="92"/>
    </row>
    <row r="553" spans="1:11" ht="30.6" customHeight="1" x14ac:dyDescent="0.25">
      <c r="A553" s="14" t="s">
        <v>1753</v>
      </c>
      <c r="B553" s="14" t="s">
        <v>5149</v>
      </c>
      <c r="C553" s="14" t="s">
        <v>5150</v>
      </c>
      <c r="D553" s="16">
        <v>45817</v>
      </c>
      <c r="E553" s="16"/>
      <c r="F553" s="14" t="s">
        <v>5078</v>
      </c>
      <c r="G553" s="14"/>
      <c r="H553" s="14" t="s">
        <v>5151</v>
      </c>
      <c r="I553" s="15">
        <v>55</v>
      </c>
      <c r="J553" s="77">
        <v>5</v>
      </c>
      <c r="K553" s="92"/>
    </row>
    <row r="554" spans="1:11" ht="30.6" customHeight="1" x14ac:dyDescent="0.25">
      <c r="A554" s="14" t="s">
        <v>1753</v>
      </c>
      <c r="B554" s="14" t="s">
        <v>5152</v>
      </c>
      <c r="C554" s="14" t="s">
        <v>5153</v>
      </c>
      <c r="D554" s="16">
        <v>45817</v>
      </c>
      <c r="E554" s="16"/>
      <c r="F554" s="14" t="s">
        <v>5078</v>
      </c>
      <c r="G554" s="14"/>
      <c r="H554" s="14" t="s">
        <v>5156</v>
      </c>
      <c r="I554" s="15">
        <v>55</v>
      </c>
      <c r="J554" s="77">
        <v>5</v>
      </c>
      <c r="K554" s="92"/>
    </row>
    <row r="555" spans="1:11" ht="30.6" customHeight="1" x14ac:dyDescent="0.25">
      <c r="A555" s="14" t="s">
        <v>1753</v>
      </c>
      <c r="B555" s="14" t="s">
        <v>5154</v>
      </c>
      <c r="C555" s="14" t="s">
        <v>5155</v>
      </c>
      <c r="D555" s="16">
        <v>45817</v>
      </c>
      <c r="E555" s="16"/>
      <c r="F555" s="14" t="s">
        <v>5078</v>
      </c>
      <c r="G555" s="14"/>
      <c r="H555" s="14" t="s">
        <v>5157</v>
      </c>
      <c r="I555" s="15">
        <v>55</v>
      </c>
      <c r="J555" s="77">
        <v>5</v>
      </c>
      <c r="K555" s="92"/>
    </row>
    <row r="556" spans="1:11" ht="30.6" customHeight="1" x14ac:dyDescent="0.25">
      <c r="A556" s="14" t="s">
        <v>1753</v>
      </c>
      <c r="B556" s="14" t="s">
        <v>5158</v>
      </c>
      <c r="C556" s="14" t="s">
        <v>5159</v>
      </c>
      <c r="D556" s="16">
        <v>45817</v>
      </c>
      <c r="E556" s="16"/>
      <c r="F556" s="14" t="s">
        <v>5078</v>
      </c>
      <c r="G556" s="14"/>
      <c r="H556" s="14" t="s">
        <v>5162</v>
      </c>
      <c r="I556" s="15">
        <v>55</v>
      </c>
      <c r="J556" s="77">
        <v>5</v>
      </c>
      <c r="K556" s="92"/>
    </row>
    <row r="557" spans="1:11" ht="30.6" customHeight="1" x14ac:dyDescent="0.25">
      <c r="A557" s="14" t="s">
        <v>1753</v>
      </c>
      <c r="B557" s="14" t="s">
        <v>5160</v>
      </c>
      <c r="C557" s="14" t="s">
        <v>5161</v>
      </c>
      <c r="D557" s="16">
        <v>45817</v>
      </c>
      <c r="E557" s="16"/>
      <c r="F557" s="14" t="s">
        <v>5078</v>
      </c>
      <c r="G557" s="14"/>
      <c r="H557" s="14" t="s">
        <v>5163</v>
      </c>
      <c r="I557" s="15">
        <v>55</v>
      </c>
      <c r="J557" s="77">
        <v>5</v>
      </c>
      <c r="K557" s="92"/>
    </row>
    <row r="558" spans="1:11" ht="30.6" customHeight="1" x14ac:dyDescent="0.25">
      <c r="A558" s="14" t="s">
        <v>1753</v>
      </c>
      <c r="B558" s="14" t="s">
        <v>5164</v>
      </c>
      <c r="C558" s="14" t="s">
        <v>5165</v>
      </c>
      <c r="D558" s="16">
        <v>45817</v>
      </c>
      <c r="E558" s="16"/>
      <c r="F558" s="14" t="s">
        <v>5078</v>
      </c>
      <c r="G558" s="14"/>
      <c r="H558" s="14" t="s">
        <v>3168</v>
      </c>
      <c r="I558" s="15">
        <v>55</v>
      </c>
      <c r="J558" s="77">
        <v>5</v>
      </c>
      <c r="K558" s="92"/>
    </row>
    <row r="559" spans="1:11" ht="30.6" customHeight="1" x14ac:dyDescent="0.25">
      <c r="A559" s="14" t="s">
        <v>1753</v>
      </c>
      <c r="B559" s="14" t="s">
        <v>5166</v>
      </c>
      <c r="C559" s="14" t="s">
        <v>5167</v>
      </c>
      <c r="D559" s="16">
        <v>45817</v>
      </c>
      <c r="E559" s="16"/>
      <c r="F559" s="14" t="s">
        <v>5078</v>
      </c>
      <c r="G559" s="14"/>
      <c r="H559" s="14" t="s">
        <v>5168</v>
      </c>
      <c r="I559" s="15">
        <v>55</v>
      </c>
      <c r="J559" s="77">
        <v>5</v>
      </c>
      <c r="K559" s="92"/>
    </row>
    <row r="560" spans="1:11" ht="30.6" customHeight="1" x14ac:dyDescent="0.25">
      <c r="A560" s="14" t="s">
        <v>1753</v>
      </c>
      <c r="B560" s="14" t="s">
        <v>5169</v>
      </c>
      <c r="C560" s="14" t="s">
        <v>5170</v>
      </c>
      <c r="D560" s="16">
        <v>45817</v>
      </c>
      <c r="E560" s="16"/>
      <c r="F560" s="14" t="s">
        <v>5078</v>
      </c>
      <c r="G560" s="14"/>
      <c r="H560" s="14" t="s">
        <v>3170</v>
      </c>
      <c r="I560" s="15">
        <v>55</v>
      </c>
      <c r="J560" s="77">
        <v>5</v>
      </c>
      <c r="K560" s="92"/>
    </row>
    <row r="561" spans="1:11" ht="30.6" customHeight="1" x14ac:dyDescent="0.25">
      <c r="A561" s="14" t="s">
        <v>1753</v>
      </c>
      <c r="B561" s="14" t="s">
        <v>5171</v>
      </c>
      <c r="C561" s="14" t="s">
        <v>5172</v>
      </c>
      <c r="D561" s="16">
        <v>45817</v>
      </c>
      <c r="E561" s="16"/>
      <c r="F561" s="14" t="s">
        <v>5078</v>
      </c>
      <c r="G561" s="14"/>
      <c r="H561" s="14" t="s">
        <v>3171</v>
      </c>
      <c r="I561" s="15">
        <v>55</v>
      </c>
      <c r="J561" s="77">
        <v>5</v>
      </c>
      <c r="K561" s="92"/>
    </row>
    <row r="562" spans="1:11" ht="30.6" customHeight="1" x14ac:dyDescent="0.25">
      <c r="A562" s="14" t="s">
        <v>1753</v>
      </c>
      <c r="B562" s="14" t="s">
        <v>5173</v>
      </c>
      <c r="C562" s="14" t="s">
        <v>5174</v>
      </c>
      <c r="D562" s="16">
        <v>45817</v>
      </c>
      <c r="E562" s="16"/>
      <c r="F562" s="14" t="s">
        <v>5078</v>
      </c>
      <c r="G562" s="14"/>
      <c r="H562" s="14" t="s">
        <v>3176</v>
      </c>
      <c r="I562" s="15">
        <v>55</v>
      </c>
      <c r="J562" s="77">
        <v>5</v>
      </c>
      <c r="K562" s="92"/>
    </row>
    <row r="563" spans="1:11" ht="30.6" customHeight="1" x14ac:dyDescent="0.25">
      <c r="A563" s="14" t="s">
        <v>1753</v>
      </c>
      <c r="B563" s="14" t="s">
        <v>5175</v>
      </c>
      <c r="C563" s="14" t="s">
        <v>5176</v>
      </c>
      <c r="D563" s="16">
        <v>45817</v>
      </c>
      <c r="E563" s="16"/>
      <c r="F563" s="14" t="s">
        <v>5078</v>
      </c>
      <c r="G563" s="14"/>
      <c r="H563" s="14" t="s">
        <v>3173</v>
      </c>
      <c r="I563" s="15">
        <v>55</v>
      </c>
      <c r="J563" s="77">
        <v>5</v>
      </c>
      <c r="K563" s="92"/>
    </row>
    <row r="564" spans="1:11" ht="30.6" customHeight="1" x14ac:dyDescent="0.25">
      <c r="A564" s="14" t="s">
        <v>1753</v>
      </c>
      <c r="B564" s="14" t="s">
        <v>5177</v>
      </c>
      <c r="C564" s="14" t="s">
        <v>5178</v>
      </c>
      <c r="D564" s="16">
        <v>45817</v>
      </c>
      <c r="E564" s="16"/>
      <c r="F564" s="14" t="s">
        <v>5078</v>
      </c>
      <c r="G564" s="14"/>
      <c r="H564" s="14" t="s">
        <v>5181</v>
      </c>
      <c r="I564" s="15">
        <v>70</v>
      </c>
      <c r="J564" s="77">
        <v>5</v>
      </c>
      <c r="K564" s="92"/>
    </row>
    <row r="565" spans="1:11" ht="30.6" customHeight="1" x14ac:dyDescent="0.25">
      <c r="A565" s="14" t="s">
        <v>1753</v>
      </c>
      <c r="B565" s="14" t="s">
        <v>5179</v>
      </c>
      <c r="C565" s="14" t="s">
        <v>5180</v>
      </c>
      <c r="D565" s="16">
        <v>45817</v>
      </c>
      <c r="E565" s="16"/>
      <c r="F565" s="14" t="s">
        <v>5078</v>
      </c>
      <c r="G565" s="14"/>
      <c r="H565" s="14" t="s">
        <v>5182</v>
      </c>
      <c r="I565" s="15">
        <v>70</v>
      </c>
      <c r="J565" s="77">
        <v>5</v>
      </c>
      <c r="K565" s="92"/>
    </row>
    <row r="566" spans="1:11" ht="30.6" customHeight="1" x14ac:dyDescent="0.25">
      <c r="A566" s="14" t="s">
        <v>1753</v>
      </c>
      <c r="B566" s="14" t="s">
        <v>5183</v>
      </c>
      <c r="C566" s="14" t="s">
        <v>5184</v>
      </c>
      <c r="D566" s="16">
        <v>45817</v>
      </c>
      <c r="E566" s="16"/>
      <c r="F566" s="14" t="s">
        <v>5078</v>
      </c>
      <c r="G566" s="14"/>
      <c r="H566" s="14" t="s">
        <v>3156</v>
      </c>
      <c r="I566" s="15">
        <v>70</v>
      </c>
      <c r="J566" s="77">
        <v>5</v>
      </c>
      <c r="K566" s="92"/>
    </row>
    <row r="567" spans="1:11" ht="30.6" customHeight="1" x14ac:dyDescent="0.25">
      <c r="A567" s="14" t="s">
        <v>1753</v>
      </c>
      <c r="B567" s="14" t="s">
        <v>5185</v>
      </c>
      <c r="C567" s="14" t="s">
        <v>5186</v>
      </c>
      <c r="D567" s="16">
        <v>45817</v>
      </c>
      <c r="E567" s="16"/>
      <c r="F567" s="14" t="s">
        <v>5078</v>
      </c>
      <c r="G567" s="14"/>
      <c r="H567" s="14" t="s">
        <v>3153</v>
      </c>
      <c r="I567" s="15">
        <v>75</v>
      </c>
      <c r="J567" s="77">
        <v>5</v>
      </c>
      <c r="K567" s="92"/>
    </row>
    <row r="568" spans="1:11" ht="30.6" customHeight="1" x14ac:dyDescent="0.25">
      <c r="A568" s="14" t="s">
        <v>1753</v>
      </c>
      <c r="B568" s="14" t="s">
        <v>5187</v>
      </c>
      <c r="C568" s="14" t="s">
        <v>5188</v>
      </c>
      <c r="D568" s="16">
        <v>45817</v>
      </c>
      <c r="E568" s="16"/>
      <c r="F568" s="14" t="s">
        <v>5078</v>
      </c>
      <c r="G568" s="14"/>
      <c r="H568" s="14" t="s">
        <v>5191</v>
      </c>
      <c r="I568" s="15">
        <v>75</v>
      </c>
      <c r="J568" s="77">
        <v>5</v>
      </c>
      <c r="K568" s="92"/>
    </row>
    <row r="569" spans="1:11" ht="30.6" customHeight="1" x14ac:dyDescent="0.25">
      <c r="A569" s="14" t="s">
        <v>1753</v>
      </c>
      <c r="B569" s="14" t="s">
        <v>5189</v>
      </c>
      <c r="C569" s="14" t="s">
        <v>5190</v>
      </c>
      <c r="D569" s="16">
        <v>45817</v>
      </c>
      <c r="E569" s="16"/>
      <c r="F569" s="14" t="s">
        <v>5078</v>
      </c>
      <c r="G569" s="14"/>
      <c r="H569" s="14" t="s">
        <v>3155</v>
      </c>
      <c r="I569" s="15">
        <v>75</v>
      </c>
      <c r="J569" s="77">
        <v>5</v>
      </c>
      <c r="K569" s="92"/>
    </row>
    <row r="570" spans="1:11" ht="30.6" customHeight="1" x14ac:dyDescent="0.25">
      <c r="A570" s="14" t="s">
        <v>1753</v>
      </c>
      <c r="B570" s="14" t="s">
        <v>5192</v>
      </c>
      <c r="C570" s="14" t="s">
        <v>5193</v>
      </c>
      <c r="D570" s="16">
        <v>45817</v>
      </c>
      <c r="E570" s="16"/>
      <c r="F570" s="14" t="s">
        <v>5078</v>
      </c>
      <c r="G570" s="14"/>
      <c r="H570" s="14" t="s">
        <v>5194</v>
      </c>
      <c r="I570" s="15">
        <v>87</v>
      </c>
      <c r="J570" s="77">
        <v>5</v>
      </c>
      <c r="K570" s="92"/>
    </row>
    <row r="571" spans="1:11" ht="45" customHeight="1" x14ac:dyDescent="0.25">
      <c r="A571" s="14" t="s">
        <v>1753</v>
      </c>
      <c r="B571" s="14" t="s">
        <v>3640</v>
      </c>
      <c r="C571" s="14" t="s">
        <v>3641</v>
      </c>
      <c r="D571" s="16">
        <v>45798</v>
      </c>
      <c r="E571" s="16"/>
      <c r="F571" s="14" t="s">
        <v>4238</v>
      </c>
      <c r="G571" s="14" t="s">
        <v>2546</v>
      </c>
      <c r="H571" s="14" t="s">
        <v>2547</v>
      </c>
      <c r="I571" s="15">
        <v>400</v>
      </c>
      <c r="J571" s="77">
        <v>5</v>
      </c>
      <c r="K571" s="92"/>
    </row>
    <row r="572" spans="1:11" ht="67.2" customHeight="1" x14ac:dyDescent="0.25">
      <c r="A572" s="14" t="s">
        <v>1753</v>
      </c>
      <c r="B572" s="14" t="s">
        <v>3640</v>
      </c>
      <c r="C572" s="14" t="s">
        <v>3641</v>
      </c>
      <c r="D572" s="16">
        <v>45793</v>
      </c>
      <c r="E572" s="16">
        <v>45798</v>
      </c>
      <c r="F572" s="14" t="s">
        <v>6304</v>
      </c>
      <c r="G572" s="14" t="s">
        <v>2546</v>
      </c>
      <c r="H572" s="14" t="s">
        <v>2547</v>
      </c>
      <c r="I572" s="15">
        <v>43.04</v>
      </c>
      <c r="J572" s="77">
        <v>5</v>
      </c>
      <c r="K572" s="92"/>
    </row>
    <row r="573" spans="1:11" ht="67.2" customHeight="1" x14ac:dyDescent="0.25">
      <c r="A573" s="14" t="s">
        <v>1753</v>
      </c>
      <c r="B573" s="14" t="s">
        <v>3640</v>
      </c>
      <c r="C573" s="14" t="s">
        <v>3641</v>
      </c>
      <c r="D573" s="16">
        <v>45796</v>
      </c>
      <c r="E573" s="16">
        <v>45798</v>
      </c>
      <c r="F573" s="14" t="s">
        <v>4239</v>
      </c>
      <c r="G573" s="14" t="s">
        <v>2546</v>
      </c>
      <c r="H573" s="14" t="s">
        <v>2547</v>
      </c>
      <c r="I573" s="15">
        <v>36.85</v>
      </c>
      <c r="J573" s="77">
        <v>5</v>
      </c>
      <c r="K573" s="92"/>
    </row>
    <row r="574" spans="1:11" ht="77.400000000000006" customHeight="1" x14ac:dyDescent="0.25">
      <c r="A574" s="14" t="s">
        <v>1753</v>
      </c>
      <c r="B574" s="14"/>
      <c r="C574" s="14"/>
      <c r="D574" s="16"/>
      <c r="E574" s="16"/>
      <c r="F574" s="14" t="s">
        <v>5286</v>
      </c>
      <c r="G574" s="14"/>
      <c r="H574" s="14"/>
      <c r="I574" s="15"/>
      <c r="J574" s="77"/>
      <c r="K574" s="92"/>
    </row>
    <row r="575" spans="1:11" ht="36.6" customHeight="1" x14ac:dyDescent="0.25">
      <c r="A575" s="14" t="s">
        <v>1753</v>
      </c>
      <c r="B575" s="14" t="s">
        <v>2925</v>
      </c>
      <c r="C575" s="14" t="s">
        <v>2926</v>
      </c>
      <c r="D575" s="16">
        <v>45771</v>
      </c>
      <c r="E575" s="16"/>
      <c r="F575" s="14" t="s">
        <v>2927</v>
      </c>
      <c r="G575" s="14" t="s">
        <v>2928</v>
      </c>
      <c r="H575" s="14" t="s">
        <v>2929</v>
      </c>
      <c r="I575" s="15">
        <v>48.65</v>
      </c>
      <c r="J575" s="77">
        <v>5</v>
      </c>
      <c r="K575" s="92"/>
    </row>
    <row r="576" spans="1:11" ht="36.6" customHeight="1" x14ac:dyDescent="0.25">
      <c r="A576" s="14" t="s">
        <v>1753</v>
      </c>
      <c r="B576" s="14" t="s">
        <v>3613</v>
      </c>
      <c r="C576" s="14" t="s">
        <v>3614</v>
      </c>
      <c r="D576" s="16">
        <v>45786</v>
      </c>
      <c r="E576" s="16"/>
      <c r="F576" s="14" t="s">
        <v>3615</v>
      </c>
      <c r="G576" s="14" t="s">
        <v>2385</v>
      </c>
      <c r="H576" s="14" t="s">
        <v>2386</v>
      </c>
      <c r="I576" s="15">
        <v>7.28</v>
      </c>
      <c r="J576" s="77">
        <v>5</v>
      </c>
      <c r="K576" s="92"/>
    </row>
    <row r="577" spans="1:11" ht="27.6" customHeight="1" x14ac:dyDescent="0.25">
      <c r="A577" s="14" t="s">
        <v>1753</v>
      </c>
      <c r="B577" s="14" t="s">
        <v>3635</v>
      </c>
      <c r="C577" s="14" t="s">
        <v>3636</v>
      </c>
      <c r="D577" s="16">
        <v>45798</v>
      </c>
      <c r="E577" s="16"/>
      <c r="F577" s="14" t="s">
        <v>3637</v>
      </c>
      <c r="G577" s="14" t="s">
        <v>3638</v>
      </c>
      <c r="H577" s="14" t="s">
        <v>3639</v>
      </c>
      <c r="I577" s="15">
        <v>3456</v>
      </c>
      <c r="J577" s="77">
        <v>5</v>
      </c>
      <c r="K577" s="92"/>
    </row>
    <row r="578" spans="1:11" ht="34.799999999999997" customHeight="1" x14ac:dyDescent="0.25">
      <c r="A578" s="14" t="s">
        <v>1753</v>
      </c>
      <c r="B578" s="14" t="s">
        <v>4942</v>
      </c>
      <c r="C578" s="14" t="s">
        <v>4943</v>
      </c>
      <c r="D578" s="16">
        <v>45812</v>
      </c>
      <c r="E578" s="16"/>
      <c r="F578" s="14" t="s">
        <v>4946</v>
      </c>
      <c r="G578" s="14"/>
      <c r="H578" s="14" t="s">
        <v>4947</v>
      </c>
      <c r="I578" s="15">
        <v>55</v>
      </c>
      <c r="J578" s="77">
        <v>5</v>
      </c>
      <c r="K578" s="92"/>
    </row>
    <row r="579" spans="1:11" ht="33.6" customHeight="1" x14ac:dyDescent="0.25">
      <c r="A579" s="14" t="s">
        <v>1753</v>
      </c>
      <c r="B579" s="14" t="s">
        <v>4944</v>
      </c>
      <c r="C579" s="14" t="s">
        <v>4945</v>
      </c>
      <c r="D579" s="16">
        <v>45812</v>
      </c>
      <c r="E579" s="16"/>
      <c r="F579" s="14" t="s">
        <v>4946</v>
      </c>
      <c r="G579" s="14"/>
      <c r="H579" s="14" t="s">
        <v>4948</v>
      </c>
      <c r="I579" s="15">
        <v>55</v>
      </c>
      <c r="J579" s="77">
        <v>5</v>
      </c>
      <c r="K579" s="92"/>
    </row>
    <row r="580" spans="1:11" ht="34.200000000000003" customHeight="1" x14ac:dyDescent="0.25">
      <c r="A580" s="14" t="s">
        <v>1753</v>
      </c>
      <c r="B580" s="14" t="s">
        <v>4949</v>
      </c>
      <c r="C580" s="14" t="s">
        <v>4950</v>
      </c>
      <c r="D580" s="16">
        <v>45812</v>
      </c>
      <c r="E580" s="16"/>
      <c r="F580" s="14" t="s">
        <v>4946</v>
      </c>
      <c r="G580" s="14"/>
      <c r="H580" s="14" t="s">
        <v>4953</v>
      </c>
      <c r="I580" s="15">
        <v>55</v>
      </c>
      <c r="J580" s="77">
        <v>5</v>
      </c>
      <c r="K580" s="92"/>
    </row>
    <row r="581" spans="1:11" ht="33.6" customHeight="1" x14ac:dyDescent="0.25">
      <c r="A581" s="14" t="s">
        <v>1753</v>
      </c>
      <c r="B581" s="14" t="s">
        <v>4951</v>
      </c>
      <c r="C581" s="14" t="s">
        <v>4952</v>
      </c>
      <c r="D581" s="16">
        <v>45812</v>
      </c>
      <c r="E581" s="16"/>
      <c r="F581" s="14" t="s">
        <v>4946</v>
      </c>
      <c r="G581" s="14"/>
      <c r="H581" s="14" t="s">
        <v>4954</v>
      </c>
      <c r="I581" s="15">
        <v>55</v>
      </c>
      <c r="J581" s="77">
        <v>5</v>
      </c>
      <c r="K581" s="92"/>
    </row>
    <row r="582" spans="1:11" ht="35.4" customHeight="1" x14ac:dyDescent="0.25">
      <c r="A582" s="14" t="s">
        <v>1753</v>
      </c>
      <c r="B582" s="14" t="s">
        <v>4955</v>
      </c>
      <c r="C582" s="14" t="s">
        <v>4956</v>
      </c>
      <c r="D582" s="16">
        <v>45812</v>
      </c>
      <c r="E582" s="16"/>
      <c r="F582" s="14" t="s">
        <v>4946</v>
      </c>
      <c r="G582" s="14"/>
      <c r="H582" s="14" t="s">
        <v>4959</v>
      </c>
      <c r="I582" s="15">
        <v>55</v>
      </c>
      <c r="J582" s="77">
        <v>5</v>
      </c>
      <c r="K582" s="92"/>
    </row>
    <row r="583" spans="1:11" ht="37.200000000000003" customHeight="1" x14ac:dyDescent="0.25">
      <c r="A583" s="14" t="s">
        <v>1753</v>
      </c>
      <c r="B583" s="14" t="s">
        <v>4957</v>
      </c>
      <c r="C583" s="14" t="s">
        <v>4958</v>
      </c>
      <c r="D583" s="16">
        <v>45812</v>
      </c>
      <c r="E583" s="16"/>
      <c r="F583" s="14" t="s">
        <v>4946</v>
      </c>
      <c r="G583" s="14"/>
      <c r="H583" s="14" t="s">
        <v>4960</v>
      </c>
      <c r="I583" s="15">
        <v>55</v>
      </c>
      <c r="J583" s="77">
        <v>5</v>
      </c>
      <c r="K583" s="92"/>
    </row>
    <row r="584" spans="1:11" ht="35.4" customHeight="1" x14ac:dyDescent="0.25">
      <c r="A584" s="14" t="s">
        <v>1753</v>
      </c>
      <c r="B584" s="14" t="s">
        <v>4961</v>
      </c>
      <c r="C584" s="14" t="s">
        <v>4962</v>
      </c>
      <c r="D584" s="16">
        <v>45812</v>
      </c>
      <c r="E584" s="16"/>
      <c r="F584" s="14" t="s">
        <v>4946</v>
      </c>
      <c r="G584" s="14"/>
      <c r="H584" s="14" t="s">
        <v>4965</v>
      </c>
      <c r="I584" s="15">
        <v>55</v>
      </c>
      <c r="J584" s="77">
        <v>5</v>
      </c>
      <c r="K584" s="92"/>
    </row>
    <row r="585" spans="1:11" ht="33.6" customHeight="1" x14ac:dyDescent="0.25">
      <c r="A585" s="14" t="s">
        <v>1753</v>
      </c>
      <c r="B585" s="14" t="s">
        <v>4963</v>
      </c>
      <c r="C585" s="14" t="s">
        <v>4964</v>
      </c>
      <c r="D585" s="16">
        <v>45812</v>
      </c>
      <c r="E585" s="16"/>
      <c r="F585" s="14" t="s">
        <v>4946</v>
      </c>
      <c r="G585" s="14"/>
      <c r="H585" s="14" t="s">
        <v>3936</v>
      </c>
      <c r="I585" s="15">
        <v>55</v>
      </c>
      <c r="J585" s="77">
        <v>5</v>
      </c>
      <c r="K585" s="92"/>
    </row>
    <row r="586" spans="1:11" ht="35.4" customHeight="1" x14ac:dyDescent="0.25">
      <c r="A586" s="14" t="s">
        <v>1753</v>
      </c>
      <c r="B586" s="14" t="s">
        <v>4966</v>
      </c>
      <c r="C586" s="14" t="s">
        <v>4967</v>
      </c>
      <c r="D586" s="16">
        <v>45812</v>
      </c>
      <c r="E586" s="16"/>
      <c r="F586" s="14" t="s">
        <v>4946</v>
      </c>
      <c r="G586" s="14"/>
      <c r="H586" s="14" t="s">
        <v>4970</v>
      </c>
      <c r="I586" s="15">
        <v>55</v>
      </c>
      <c r="J586" s="77">
        <v>5</v>
      </c>
      <c r="K586" s="92"/>
    </row>
    <row r="587" spans="1:11" ht="35.4" customHeight="1" x14ac:dyDescent="0.25">
      <c r="A587" s="14" t="s">
        <v>1753</v>
      </c>
      <c r="B587" s="14" t="s">
        <v>4968</v>
      </c>
      <c r="C587" s="14" t="s">
        <v>4969</v>
      </c>
      <c r="D587" s="16">
        <v>45812</v>
      </c>
      <c r="E587" s="16"/>
      <c r="F587" s="14" t="s">
        <v>4946</v>
      </c>
      <c r="G587" s="14"/>
      <c r="H587" s="14" t="s">
        <v>3925</v>
      </c>
      <c r="I587" s="15">
        <v>55</v>
      </c>
      <c r="J587" s="77">
        <v>5</v>
      </c>
      <c r="K587" s="92"/>
    </row>
    <row r="588" spans="1:11" ht="36" customHeight="1" x14ac:dyDescent="0.25">
      <c r="A588" s="14" t="s">
        <v>1753</v>
      </c>
      <c r="B588" s="14" t="s">
        <v>4971</v>
      </c>
      <c r="C588" s="14" t="s">
        <v>4972</v>
      </c>
      <c r="D588" s="16">
        <v>45812</v>
      </c>
      <c r="E588" s="16"/>
      <c r="F588" s="14" t="s">
        <v>4946</v>
      </c>
      <c r="G588" s="14"/>
      <c r="H588" s="14" t="s">
        <v>2704</v>
      </c>
      <c r="I588" s="15">
        <v>55</v>
      </c>
      <c r="J588" s="77">
        <v>5</v>
      </c>
      <c r="K588" s="92"/>
    </row>
    <row r="589" spans="1:11" ht="33" customHeight="1" x14ac:dyDescent="0.25">
      <c r="A589" s="14" t="s">
        <v>1753</v>
      </c>
      <c r="B589" s="14" t="s">
        <v>4973</v>
      </c>
      <c r="C589" s="14" t="s">
        <v>4974</v>
      </c>
      <c r="D589" s="16">
        <v>45812</v>
      </c>
      <c r="E589" s="16"/>
      <c r="F589" s="14" t="s">
        <v>4946</v>
      </c>
      <c r="G589" s="14"/>
      <c r="H589" s="14" t="s">
        <v>4975</v>
      </c>
      <c r="I589" s="15">
        <v>55</v>
      </c>
      <c r="J589" s="77">
        <v>5</v>
      </c>
      <c r="K589" s="92"/>
    </row>
    <row r="590" spans="1:11" ht="35.4" customHeight="1" x14ac:dyDescent="0.25">
      <c r="A590" s="14" t="s">
        <v>1753</v>
      </c>
      <c r="B590" s="14" t="s">
        <v>4976</v>
      </c>
      <c r="C590" s="14" t="s">
        <v>4977</v>
      </c>
      <c r="D590" s="16">
        <v>45812</v>
      </c>
      <c r="E590" s="16"/>
      <c r="F590" s="14" t="s">
        <v>4946</v>
      </c>
      <c r="G590" s="14"/>
      <c r="H590" s="14" t="s">
        <v>3918</v>
      </c>
      <c r="I590" s="15">
        <v>55</v>
      </c>
      <c r="J590" s="77">
        <v>5</v>
      </c>
      <c r="K590" s="92"/>
    </row>
    <row r="591" spans="1:11" ht="35.4" customHeight="1" x14ac:dyDescent="0.25">
      <c r="A591" s="14" t="s">
        <v>1753</v>
      </c>
      <c r="B591" s="14" t="s">
        <v>4978</v>
      </c>
      <c r="C591" s="14" t="s">
        <v>4979</v>
      </c>
      <c r="D591" s="16">
        <v>45812</v>
      </c>
      <c r="E591" s="16"/>
      <c r="F591" s="14" t="s">
        <v>4946</v>
      </c>
      <c r="G591" s="14"/>
      <c r="H591" s="14" t="s">
        <v>4980</v>
      </c>
      <c r="I591" s="15">
        <v>55</v>
      </c>
      <c r="J591" s="77">
        <v>5</v>
      </c>
      <c r="K591" s="92"/>
    </row>
    <row r="592" spans="1:11" ht="36" customHeight="1" x14ac:dyDescent="0.25">
      <c r="A592" s="14" t="s">
        <v>1753</v>
      </c>
      <c r="B592" s="14" t="s">
        <v>4981</v>
      </c>
      <c r="C592" s="14" t="s">
        <v>4982</v>
      </c>
      <c r="D592" s="16">
        <v>45812</v>
      </c>
      <c r="E592" s="16"/>
      <c r="F592" s="14" t="s">
        <v>4946</v>
      </c>
      <c r="G592" s="14"/>
      <c r="H592" s="14" t="s">
        <v>3941</v>
      </c>
      <c r="I592" s="15">
        <v>55</v>
      </c>
      <c r="J592" s="77">
        <v>5</v>
      </c>
      <c r="K592" s="92"/>
    </row>
    <row r="593" spans="1:11" ht="36" customHeight="1" x14ac:dyDescent="0.25">
      <c r="A593" s="14" t="s">
        <v>1753</v>
      </c>
      <c r="B593" s="14" t="s">
        <v>5284</v>
      </c>
      <c r="C593" s="14" t="s">
        <v>5285</v>
      </c>
      <c r="D593" s="16">
        <v>45812</v>
      </c>
      <c r="E593" s="16"/>
      <c r="F593" s="14" t="s">
        <v>4946</v>
      </c>
      <c r="G593" s="14"/>
      <c r="H593" s="14" t="s">
        <v>5254</v>
      </c>
      <c r="I593" s="15">
        <v>55</v>
      </c>
      <c r="J593" s="77">
        <v>5</v>
      </c>
      <c r="K593" s="92"/>
    </row>
    <row r="594" spans="1:11" ht="36" customHeight="1" x14ac:dyDescent="0.25">
      <c r="A594" s="14" t="s">
        <v>1753</v>
      </c>
      <c r="B594" s="14" t="s">
        <v>5287</v>
      </c>
      <c r="C594" s="14" t="s">
        <v>5288</v>
      </c>
      <c r="D594" s="16">
        <v>45812</v>
      </c>
      <c r="E594" s="16"/>
      <c r="F594" s="14" t="s">
        <v>4946</v>
      </c>
      <c r="G594" s="14"/>
      <c r="H594" s="14" t="s">
        <v>5289</v>
      </c>
      <c r="I594" s="15">
        <v>55</v>
      </c>
      <c r="J594" s="77">
        <v>5</v>
      </c>
      <c r="K594" s="92"/>
    </row>
    <row r="595" spans="1:11" ht="36" customHeight="1" x14ac:dyDescent="0.25">
      <c r="A595" s="14" t="s">
        <v>1753</v>
      </c>
      <c r="B595" s="14" t="s">
        <v>5290</v>
      </c>
      <c r="C595" s="14" t="s">
        <v>5291</v>
      </c>
      <c r="D595" s="16">
        <v>45812</v>
      </c>
      <c r="E595" s="16"/>
      <c r="F595" s="14" t="s">
        <v>4946</v>
      </c>
      <c r="G595" s="14"/>
      <c r="H595" s="14" t="s">
        <v>3895</v>
      </c>
      <c r="I595" s="15">
        <v>55</v>
      </c>
      <c r="J595" s="77">
        <v>5</v>
      </c>
      <c r="K595" s="92"/>
    </row>
    <row r="596" spans="1:11" ht="36" customHeight="1" x14ac:dyDescent="0.25">
      <c r="A596" s="14" t="s">
        <v>1753</v>
      </c>
      <c r="B596" s="14" t="s">
        <v>5292</v>
      </c>
      <c r="C596" s="14" t="s">
        <v>5293</v>
      </c>
      <c r="D596" s="16">
        <v>45812</v>
      </c>
      <c r="E596" s="16"/>
      <c r="F596" s="14" t="s">
        <v>4946</v>
      </c>
      <c r="G596" s="14"/>
      <c r="H596" s="14" t="s">
        <v>3948</v>
      </c>
      <c r="I596" s="15">
        <v>70</v>
      </c>
      <c r="J596" s="77">
        <v>5</v>
      </c>
      <c r="K596" s="92"/>
    </row>
    <row r="597" spans="1:11" ht="36" customHeight="1" x14ac:dyDescent="0.25">
      <c r="A597" s="14" t="s">
        <v>1753</v>
      </c>
      <c r="B597" s="14" t="s">
        <v>5294</v>
      </c>
      <c r="C597" s="14" t="s">
        <v>5295</v>
      </c>
      <c r="D597" s="16">
        <v>45812</v>
      </c>
      <c r="E597" s="16"/>
      <c r="F597" s="14" t="s">
        <v>4946</v>
      </c>
      <c r="G597" s="14"/>
      <c r="H597" s="14" t="s">
        <v>3953</v>
      </c>
      <c r="I597" s="15">
        <v>70</v>
      </c>
      <c r="J597" s="77">
        <v>5</v>
      </c>
      <c r="K597" s="92"/>
    </row>
    <row r="598" spans="1:11" ht="36" customHeight="1" x14ac:dyDescent="0.25">
      <c r="A598" s="14" t="s">
        <v>1753</v>
      </c>
      <c r="B598" s="14" t="s">
        <v>5296</v>
      </c>
      <c r="C598" s="14" t="s">
        <v>5297</v>
      </c>
      <c r="D598" s="16">
        <v>45812</v>
      </c>
      <c r="E598" s="16"/>
      <c r="F598" s="14" t="s">
        <v>4946</v>
      </c>
      <c r="G598" s="14"/>
      <c r="H598" s="14" t="s">
        <v>3954</v>
      </c>
      <c r="I598" s="15">
        <v>70</v>
      </c>
      <c r="J598" s="77">
        <v>5</v>
      </c>
      <c r="K598" s="92"/>
    </row>
    <row r="599" spans="1:11" ht="36" customHeight="1" x14ac:dyDescent="0.25">
      <c r="A599" s="14" t="s">
        <v>1753</v>
      </c>
      <c r="B599" s="14" t="s">
        <v>5298</v>
      </c>
      <c r="C599" s="14" t="s">
        <v>5299</v>
      </c>
      <c r="D599" s="16">
        <v>45812</v>
      </c>
      <c r="E599" s="16"/>
      <c r="F599" s="14" t="s">
        <v>4946</v>
      </c>
      <c r="G599" s="14"/>
      <c r="H599" s="14" t="s">
        <v>5300</v>
      </c>
      <c r="I599" s="15">
        <v>75</v>
      </c>
      <c r="J599" s="77">
        <v>5</v>
      </c>
      <c r="K599" s="92"/>
    </row>
    <row r="600" spans="1:11" ht="36" customHeight="1" x14ac:dyDescent="0.25">
      <c r="A600" s="14" t="s">
        <v>1753</v>
      </c>
      <c r="B600" s="14" t="s">
        <v>5301</v>
      </c>
      <c r="C600" s="14" t="s">
        <v>5302</v>
      </c>
      <c r="D600" s="16">
        <v>45812</v>
      </c>
      <c r="E600" s="16"/>
      <c r="F600" s="14" t="s">
        <v>4946</v>
      </c>
      <c r="G600" s="14"/>
      <c r="H600" s="14" t="s">
        <v>5303</v>
      </c>
      <c r="I600" s="15">
        <v>75</v>
      </c>
      <c r="J600" s="77">
        <v>5</v>
      </c>
      <c r="K600" s="92"/>
    </row>
    <row r="601" spans="1:11" ht="36" customHeight="1" x14ac:dyDescent="0.25">
      <c r="A601" s="14" t="s">
        <v>1753</v>
      </c>
      <c r="B601" s="14" t="s">
        <v>5304</v>
      </c>
      <c r="C601" s="14" t="s">
        <v>5305</v>
      </c>
      <c r="D601" s="16">
        <v>45812</v>
      </c>
      <c r="E601" s="16"/>
      <c r="F601" s="14" t="s">
        <v>4946</v>
      </c>
      <c r="G601" s="14"/>
      <c r="H601" s="14" t="s">
        <v>3935</v>
      </c>
      <c r="I601" s="15">
        <v>87</v>
      </c>
      <c r="J601" s="77">
        <v>5</v>
      </c>
      <c r="K601" s="92"/>
    </row>
    <row r="602" spans="1:11" ht="36" customHeight="1" x14ac:dyDescent="0.25">
      <c r="A602" s="14" t="s">
        <v>1753</v>
      </c>
      <c r="B602" s="14" t="s">
        <v>5306</v>
      </c>
      <c r="C602" s="14" t="s">
        <v>5307</v>
      </c>
      <c r="D602" s="16">
        <v>45812</v>
      </c>
      <c r="E602" s="16"/>
      <c r="F602" s="14" t="s">
        <v>4946</v>
      </c>
      <c r="G602" s="14"/>
      <c r="H602" s="14" t="s">
        <v>3930</v>
      </c>
      <c r="I602" s="15">
        <v>87</v>
      </c>
      <c r="J602" s="77">
        <v>5</v>
      </c>
      <c r="K602" s="92"/>
    </row>
    <row r="603" spans="1:11" ht="63.6" customHeight="1" x14ac:dyDescent="0.25">
      <c r="A603" s="14" t="s">
        <v>1753</v>
      </c>
      <c r="B603" s="14" t="s">
        <v>4513</v>
      </c>
      <c r="C603" s="14" t="s">
        <v>2483</v>
      </c>
      <c r="D603" s="16">
        <v>45787</v>
      </c>
      <c r="E603" s="16">
        <v>45814</v>
      </c>
      <c r="F603" s="313" t="s">
        <v>5540</v>
      </c>
      <c r="G603" s="14" t="s">
        <v>4516</v>
      </c>
      <c r="H603" s="14" t="s">
        <v>4517</v>
      </c>
      <c r="I603" s="15">
        <v>51.43</v>
      </c>
      <c r="J603" s="77">
        <v>5</v>
      </c>
      <c r="K603" s="92"/>
    </row>
    <row r="604" spans="1:11" ht="67.2" customHeight="1" x14ac:dyDescent="0.25">
      <c r="A604" s="14" t="s">
        <v>1753</v>
      </c>
      <c r="B604" s="14" t="s">
        <v>4514</v>
      </c>
      <c r="C604" s="14" t="s">
        <v>4515</v>
      </c>
      <c r="D604" s="16">
        <v>45787</v>
      </c>
      <c r="E604" s="16">
        <v>45814</v>
      </c>
      <c r="F604" s="313" t="s">
        <v>5541</v>
      </c>
      <c r="G604" s="14" t="s">
        <v>4516</v>
      </c>
      <c r="H604" s="14" t="s">
        <v>4517</v>
      </c>
      <c r="I604" s="15">
        <v>7.29</v>
      </c>
      <c r="J604" s="77">
        <v>5</v>
      </c>
      <c r="K604" s="92"/>
    </row>
    <row r="605" spans="1:11" ht="45.6" customHeight="1" x14ac:dyDescent="0.25">
      <c r="A605" s="14" t="s">
        <v>1753</v>
      </c>
      <c r="B605" s="14" t="s">
        <v>4518</v>
      </c>
      <c r="C605" s="14" t="s">
        <v>4519</v>
      </c>
      <c r="D605" s="16">
        <v>45814</v>
      </c>
      <c r="E605" s="16"/>
      <c r="F605" s="14" t="s">
        <v>4520</v>
      </c>
      <c r="G605" s="14" t="s">
        <v>4516</v>
      </c>
      <c r="H605" s="14" t="s">
        <v>4517</v>
      </c>
      <c r="I605" s="15">
        <v>400</v>
      </c>
      <c r="J605" s="77">
        <v>5</v>
      </c>
      <c r="K605" s="92"/>
    </row>
    <row r="606" spans="1:11" ht="78.599999999999994" customHeight="1" x14ac:dyDescent="0.25">
      <c r="A606" s="14" t="s">
        <v>1753</v>
      </c>
      <c r="B606" s="14"/>
      <c r="C606" s="14"/>
      <c r="D606" s="16"/>
      <c r="E606" s="16"/>
      <c r="F606" s="14" t="s">
        <v>2637</v>
      </c>
      <c r="G606" s="14"/>
      <c r="H606" s="14"/>
      <c r="I606" s="15"/>
      <c r="J606" s="77"/>
      <c r="K606" s="92"/>
    </row>
    <row r="607" spans="1:11" ht="39" customHeight="1" x14ac:dyDescent="0.25">
      <c r="A607" s="14" t="s">
        <v>1753</v>
      </c>
      <c r="B607" s="14" t="s">
        <v>2387</v>
      </c>
      <c r="C607" s="14" t="s">
        <v>2388</v>
      </c>
      <c r="D607" s="16">
        <v>45757</v>
      </c>
      <c r="E607" s="16"/>
      <c r="F607" s="14" t="s">
        <v>2389</v>
      </c>
      <c r="G607" s="14" t="s">
        <v>2385</v>
      </c>
      <c r="H607" s="14" t="s">
        <v>2386</v>
      </c>
      <c r="I607" s="15">
        <v>7.22</v>
      </c>
      <c r="J607" s="77">
        <v>5</v>
      </c>
      <c r="K607" s="92"/>
    </row>
    <row r="608" spans="1:11" ht="29.4" customHeight="1" x14ac:dyDescent="0.25">
      <c r="A608" s="14" t="s">
        <v>1753</v>
      </c>
      <c r="B608" s="14" t="s">
        <v>2492</v>
      </c>
      <c r="C608" s="14" t="s">
        <v>2493</v>
      </c>
      <c r="D608" s="16">
        <v>45763</v>
      </c>
      <c r="E608" s="16"/>
      <c r="F608" s="14" t="s">
        <v>2494</v>
      </c>
      <c r="G608" s="14" t="s">
        <v>2495</v>
      </c>
      <c r="H608" s="14" t="s">
        <v>2496</v>
      </c>
      <c r="I608" s="15">
        <v>895.9</v>
      </c>
      <c r="J608" s="77">
        <v>5</v>
      </c>
      <c r="K608" s="92"/>
    </row>
    <row r="609" spans="1:11" ht="29.4" customHeight="1" x14ac:dyDescent="0.25">
      <c r="A609" s="14" t="s">
        <v>1753</v>
      </c>
      <c r="B609" s="14" t="s">
        <v>2918</v>
      </c>
      <c r="C609" s="14" t="s">
        <v>2919</v>
      </c>
      <c r="D609" s="16">
        <v>45764</v>
      </c>
      <c r="E609" s="16"/>
      <c r="F609" s="14" t="s">
        <v>2920</v>
      </c>
      <c r="G609" s="14" t="s">
        <v>2359</v>
      </c>
      <c r="H609" s="14" t="s">
        <v>2360</v>
      </c>
      <c r="I609" s="15">
        <v>38.15</v>
      </c>
      <c r="J609" s="77">
        <v>5</v>
      </c>
      <c r="K609" s="92"/>
    </row>
    <row r="610" spans="1:11" ht="33" customHeight="1" x14ac:dyDescent="0.25">
      <c r="A610" s="14" t="s">
        <v>1753</v>
      </c>
      <c r="B610" s="14" t="s">
        <v>3814</v>
      </c>
      <c r="C610" s="14" t="s">
        <v>3815</v>
      </c>
      <c r="D610" s="16">
        <v>45782</v>
      </c>
      <c r="E610" s="16"/>
      <c r="F610" s="14" t="s">
        <v>3818</v>
      </c>
      <c r="G610" s="14"/>
      <c r="H610" s="14" t="s">
        <v>3819</v>
      </c>
      <c r="I610" s="15">
        <v>35</v>
      </c>
      <c r="J610" s="77">
        <v>5</v>
      </c>
      <c r="K610" s="92"/>
    </row>
    <row r="611" spans="1:11" ht="31.8" customHeight="1" x14ac:dyDescent="0.25">
      <c r="A611" s="14" t="s">
        <v>1753</v>
      </c>
      <c r="B611" s="14" t="s">
        <v>3816</v>
      </c>
      <c r="C611" s="14" t="s">
        <v>3817</v>
      </c>
      <c r="D611" s="16">
        <v>45782</v>
      </c>
      <c r="E611" s="16"/>
      <c r="F611" s="14" t="s">
        <v>3818</v>
      </c>
      <c r="G611" s="14"/>
      <c r="H611" s="14" t="s">
        <v>3820</v>
      </c>
      <c r="I611" s="15">
        <v>35</v>
      </c>
      <c r="J611" s="77">
        <v>5</v>
      </c>
      <c r="K611" s="92"/>
    </row>
    <row r="612" spans="1:11" ht="31.8" customHeight="1" x14ac:dyDescent="0.25">
      <c r="A612" s="14" t="s">
        <v>1753</v>
      </c>
      <c r="B612" s="14" t="s">
        <v>3821</v>
      </c>
      <c r="C612" s="14" t="s">
        <v>3822</v>
      </c>
      <c r="D612" s="16">
        <v>45782</v>
      </c>
      <c r="E612" s="16"/>
      <c r="F612" s="14" t="s">
        <v>3818</v>
      </c>
      <c r="G612" s="14"/>
      <c r="H612" s="14" t="s">
        <v>3825</v>
      </c>
      <c r="I612" s="15">
        <v>55</v>
      </c>
      <c r="J612" s="77">
        <v>5</v>
      </c>
      <c r="K612" s="92"/>
    </row>
    <row r="613" spans="1:11" ht="31.8" customHeight="1" x14ac:dyDescent="0.25">
      <c r="A613" s="14" t="s">
        <v>1753</v>
      </c>
      <c r="B613" s="14" t="s">
        <v>3823</v>
      </c>
      <c r="C613" s="14" t="s">
        <v>3824</v>
      </c>
      <c r="D613" s="16">
        <v>45782</v>
      </c>
      <c r="E613" s="16"/>
      <c r="F613" s="14" t="s">
        <v>3818</v>
      </c>
      <c r="G613" s="14"/>
      <c r="H613" s="14" t="s">
        <v>3826</v>
      </c>
      <c r="I613" s="15">
        <v>55</v>
      </c>
      <c r="J613" s="77">
        <v>5</v>
      </c>
      <c r="K613" s="92"/>
    </row>
    <row r="614" spans="1:11" ht="32.4" customHeight="1" x14ac:dyDescent="0.25">
      <c r="A614" s="14" t="s">
        <v>1753</v>
      </c>
      <c r="B614" s="14" t="s">
        <v>3827</v>
      </c>
      <c r="C614" s="14" t="s">
        <v>3828</v>
      </c>
      <c r="D614" s="16">
        <v>45782</v>
      </c>
      <c r="E614" s="16"/>
      <c r="F614" s="14" t="s">
        <v>3818</v>
      </c>
      <c r="G614" s="14"/>
      <c r="H614" s="14" t="s">
        <v>3831</v>
      </c>
      <c r="I614" s="15">
        <v>55</v>
      </c>
      <c r="J614" s="77">
        <v>5</v>
      </c>
      <c r="K614" s="92"/>
    </row>
    <row r="615" spans="1:11" ht="36" customHeight="1" x14ac:dyDescent="0.25">
      <c r="A615" s="14" t="s">
        <v>1753</v>
      </c>
      <c r="B615" s="14" t="s">
        <v>3829</v>
      </c>
      <c r="C615" s="14" t="s">
        <v>3830</v>
      </c>
      <c r="D615" s="16">
        <v>45782</v>
      </c>
      <c r="E615" s="16"/>
      <c r="F615" s="14" t="s">
        <v>3818</v>
      </c>
      <c r="G615" s="14"/>
      <c r="H615" s="14" t="s">
        <v>3832</v>
      </c>
      <c r="I615" s="15">
        <v>55</v>
      </c>
      <c r="J615" s="77">
        <v>5</v>
      </c>
      <c r="K615" s="92"/>
    </row>
    <row r="616" spans="1:11" ht="34.200000000000003" customHeight="1" x14ac:dyDescent="0.25">
      <c r="A616" s="14" t="s">
        <v>1753</v>
      </c>
      <c r="B616" s="14" t="s">
        <v>3833</v>
      </c>
      <c r="C616" s="14" t="s">
        <v>3834</v>
      </c>
      <c r="D616" s="16">
        <v>45782</v>
      </c>
      <c r="E616" s="16"/>
      <c r="F616" s="14" t="s">
        <v>3818</v>
      </c>
      <c r="G616" s="14"/>
      <c r="H616" s="14" t="s">
        <v>3837</v>
      </c>
      <c r="I616" s="15">
        <v>55</v>
      </c>
      <c r="J616" s="77">
        <v>5</v>
      </c>
      <c r="K616" s="92"/>
    </row>
    <row r="617" spans="1:11" ht="36" customHeight="1" x14ac:dyDescent="0.25">
      <c r="A617" s="14" t="s">
        <v>1753</v>
      </c>
      <c r="B617" s="14" t="s">
        <v>3835</v>
      </c>
      <c r="C617" s="14" t="s">
        <v>3836</v>
      </c>
      <c r="D617" s="16">
        <v>45782</v>
      </c>
      <c r="E617" s="16"/>
      <c r="F617" s="14" t="s">
        <v>3818</v>
      </c>
      <c r="G617" s="14"/>
      <c r="H617" s="14" t="s">
        <v>3838</v>
      </c>
      <c r="I617" s="15">
        <v>55</v>
      </c>
      <c r="J617" s="77">
        <v>5</v>
      </c>
      <c r="K617" s="92"/>
    </row>
    <row r="618" spans="1:11" ht="35.4" customHeight="1" x14ac:dyDescent="0.25">
      <c r="A618" s="14" t="s">
        <v>1753</v>
      </c>
      <c r="B618" s="14" t="s">
        <v>3839</v>
      </c>
      <c r="C618" s="14" t="s">
        <v>3840</v>
      </c>
      <c r="D618" s="16">
        <v>45782</v>
      </c>
      <c r="E618" s="16"/>
      <c r="F618" s="14" t="s">
        <v>3818</v>
      </c>
      <c r="G618" s="14"/>
      <c r="H618" s="14" t="s">
        <v>3843</v>
      </c>
      <c r="I618" s="15">
        <v>55</v>
      </c>
      <c r="J618" s="77">
        <v>5</v>
      </c>
      <c r="K618" s="92"/>
    </row>
    <row r="619" spans="1:11" ht="37.200000000000003" customHeight="1" x14ac:dyDescent="0.25">
      <c r="A619" s="14" t="s">
        <v>1753</v>
      </c>
      <c r="B619" s="14" t="s">
        <v>3841</v>
      </c>
      <c r="C619" s="14" t="s">
        <v>3842</v>
      </c>
      <c r="D619" s="16">
        <v>45782</v>
      </c>
      <c r="E619" s="16"/>
      <c r="F619" s="14" t="s">
        <v>3818</v>
      </c>
      <c r="G619" s="14"/>
      <c r="H619" s="14" t="s">
        <v>3844</v>
      </c>
      <c r="I619" s="15">
        <v>55</v>
      </c>
      <c r="J619" s="77">
        <v>5</v>
      </c>
      <c r="K619" s="92"/>
    </row>
    <row r="620" spans="1:11" ht="29.4" customHeight="1" x14ac:dyDescent="0.25">
      <c r="A620" s="14" t="s">
        <v>1753</v>
      </c>
      <c r="B620" s="14" t="s">
        <v>3845</v>
      </c>
      <c r="C620" s="14" t="s">
        <v>3846</v>
      </c>
      <c r="D620" s="16">
        <v>45782</v>
      </c>
      <c r="E620" s="16"/>
      <c r="F620" s="14" t="s">
        <v>3818</v>
      </c>
      <c r="G620" s="14"/>
      <c r="H620" s="14" t="s">
        <v>3849</v>
      </c>
      <c r="I620" s="15">
        <v>55</v>
      </c>
      <c r="J620" s="77">
        <v>5</v>
      </c>
      <c r="K620" s="92"/>
    </row>
    <row r="621" spans="1:11" ht="29.4" customHeight="1" x14ac:dyDescent="0.25">
      <c r="A621" s="14" t="s">
        <v>1753</v>
      </c>
      <c r="B621" s="14" t="s">
        <v>3847</v>
      </c>
      <c r="C621" s="14" t="s">
        <v>3848</v>
      </c>
      <c r="D621" s="16">
        <v>45782</v>
      </c>
      <c r="E621" s="16"/>
      <c r="F621" s="14" t="s">
        <v>3818</v>
      </c>
      <c r="G621" s="14"/>
      <c r="H621" s="14" t="s">
        <v>3850</v>
      </c>
      <c r="I621" s="15">
        <v>55</v>
      </c>
      <c r="J621" s="77">
        <v>5</v>
      </c>
      <c r="K621" s="92"/>
    </row>
    <row r="622" spans="1:11" ht="35.4" customHeight="1" x14ac:dyDescent="0.25">
      <c r="A622" s="14" t="s">
        <v>1753</v>
      </c>
      <c r="B622" s="14" t="s">
        <v>3851</v>
      </c>
      <c r="C622" s="14" t="s">
        <v>3852</v>
      </c>
      <c r="D622" s="16">
        <v>45782</v>
      </c>
      <c r="E622" s="16"/>
      <c r="F622" s="14" t="s">
        <v>3818</v>
      </c>
      <c r="G622" s="14"/>
      <c r="H622" s="14" t="s">
        <v>3855</v>
      </c>
      <c r="I622" s="15">
        <v>55</v>
      </c>
      <c r="J622" s="77">
        <v>5</v>
      </c>
      <c r="K622" s="92"/>
    </row>
    <row r="623" spans="1:11" ht="31.8" customHeight="1" x14ac:dyDescent="0.25">
      <c r="A623" s="14" t="s">
        <v>1753</v>
      </c>
      <c r="B623" s="14" t="s">
        <v>3853</v>
      </c>
      <c r="C623" s="14" t="s">
        <v>3854</v>
      </c>
      <c r="D623" s="16">
        <v>45782</v>
      </c>
      <c r="E623" s="16"/>
      <c r="F623" s="14" t="s">
        <v>3818</v>
      </c>
      <c r="G623" s="14"/>
      <c r="H623" s="14" t="s">
        <v>2721</v>
      </c>
      <c r="I623" s="15">
        <v>55</v>
      </c>
      <c r="J623" s="77">
        <v>5</v>
      </c>
      <c r="K623" s="92"/>
    </row>
    <row r="624" spans="1:11" ht="34.200000000000003" customHeight="1" x14ac:dyDescent="0.25">
      <c r="A624" s="14" t="s">
        <v>1753</v>
      </c>
      <c r="B624" s="14" t="s">
        <v>3856</v>
      </c>
      <c r="C624" s="14" t="s">
        <v>3857</v>
      </c>
      <c r="D624" s="16">
        <v>45782</v>
      </c>
      <c r="E624" s="16"/>
      <c r="F624" s="14" t="s">
        <v>3818</v>
      </c>
      <c r="G624" s="14"/>
      <c r="H624" s="14" t="s">
        <v>3860</v>
      </c>
      <c r="I624" s="15">
        <v>55</v>
      </c>
      <c r="J624" s="77">
        <v>5</v>
      </c>
      <c r="K624" s="92"/>
    </row>
    <row r="625" spans="1:11" ht="34.799999999999997" customHeight="1" x14ac:dyDescent="0.25">
      <c r="A625" s="14" t="s">
        <v>1753</v>
      </c>
      <c r="B625" s="14" t="s">
        <v>3858</v>
      </c>
      <c r="C625" s="14" t="s">
        <v>3859</v>
      </c>
      <c r="D625" s="16">
        <v>45782</v>
      </c>
      <c r="E625" s="16"/>
      <c r="F625" s="14" t="s">
        <v>3818</v>
      </c>
      <c r="G625" s="14"/>
      <c r="H625" s="14" t="s">
        <v>3861</v>
      </c>
      <c r="I625" s="15">
        <v>55</v>
      </c>
      <c r="J625" s="77">
        <v>5</v>
      </c>
      <c r="K625" s="92"/>
    </row>
    <row r="626" spans="1:11" ht="34.200000000000003" customHeight="1" x14ac:dyDescent="0.25">
      <c r="A626" s="14" t="s">
        <v>1753</v>
      </c>
      <c r="B626" s="14" t="s">
        <v>3862</v>
      </c>
      <c r="C626" s="14" t="s">
        <v>3863</v>
      </c>
      <c r="D626" s="16">
        <v>45782</v>
      </c>
      <c r="E626" s="16"/>
      <c r="F626" s="14" t="s">
        <v>3818</v>
      </c>
      <c r="G626" s="14"/>
      <c r="H626" s="14" t="s">
        <v>3866</v>
      </c>
      <c r="I626" s="15">
        <v>55</v>
      </c>
      <c r="J626" s="77">
        <v>5</v>
      </c>
      <c r="K626" s="92"/>
    </row>
    <row r="627" spans="1:11" ht="31.8" customHeight="1" x14ac:dyDescent="0.25">
      <c r="A627" s="14" t="s">
        <v>1753</v>
      </c>
      <c r="B627" s="14" t="s">
        <v>3864</v>
      </c>
      <c r="C627" s="14" t="s">
        <v>3865</v>
      </c>
      <c r="D627" s="16">
        <v>45782</v>
      </c>
      <c r="E627" s="16"/>
      <c r="F627" s="14" t="s">
        <v>3818</v>
      </c>
      <c r="G627" s="14"/>
      <c r="H627" s="14" t="s">
        <v>3867</v>
      </c>
      <c r="I627" s="15">
        <v>70</v>
      </c>
      <c r="J627" s="77">
        <v>5</v>
      </c>
      <c r="K627" s="92"/>
    </row>
    <row r="628" spans="1:11" ht="31.8" customHeight="1" x14ac:dyDescent="0.25">
      <c r="A628" s="14" t="s">
        <v>1753</v>
      </c>
      <c r="B628" s="14" t="s">
        <v>3868</v>
      </c>
      <c r="C628" s="14" t="s">
        <v>3869</v>
      </c>
      <c r="D628" s="16">
        <v>45782</v>
      </c>
      <c r="E628" s="16"/>
      <c r="F628" s="14" t="s">
        <v>3818</v>
      </c>
      <c r="G628" s="14"/>
      <c r="H628" s="14" t="s">
        <v>3872</v>
      </c>
      <c r="I628" s="15">
        <v>70</v>
      </c>
      <c r="J628" s="77">
        <v>5</v>
      </c>
      <c r="K628" s="92"/>
    </row>
    <row r="629" spans="1:11" ht="32.4" customHeight="1" x14ac:dyDescent="0.25">
      <c r="A629" s="14" t="s">
        <v>1753</v>
      </c>
      <c r="B629" s="14" t="s">
        <v>3870</v>
      </c>
      <c r="C629" s="14" t="s">
        <v>3871</v>
      </c>
      <c r="D629" s="16">
        <v>45782</v>
      </c>
      <c r="E629" s="16"/>
      <c r="F629" s="14" t="s">
        <v>3818</v>
      </c>
      <c r="G629" s="14"/>
      <c r="H629" s="14" t="s">
        <v>3873</v>
      </c>
      <c r="I629" s="15">
        <v>87</v>
      </c>
      <c r="J629" s="77">
        <v>5</v>
      </c>
      <c r="K629" s="92"/>
    </row>
    <row r="630" spans="1:11" ht="35.4" customHeight="1" x14ac:dyDescent="0.25">
      <c r="A630" s="14" t="s">
        <v>1753</v>
      </c>
      <c r="B630" s="14" t="s">
        <v>3874</v>
      </c>
      <c r="C630" s="14" t="s">
        <v>3875</v>
      </c>
      <c r="D630" s="16">
        <v>45782</v>
      </c>
      <c r="E630" s="16"/>
      <c r="F630" s="14" t="s">
        <v>3818</v>
      </c>
      <c r="G630" s="14"/>
      <c r="H630" s="14" t="s">
        <v>3878</v>
      </c>
      <c r="I630" s="15">
        <v>110</v>
      </c>
      <c r="J630" s="77">
        <v>5</v>
      </c>
      <c r="K630" s="92"/>
    </row>
    <row r="631" spans="1:11" ht="37.799999999999997" customHeight="1" x14ac:dyDescent="0.25">
      <c r="A631" s="14" t="s">
        <v>1753</v>
      </c>
      <c r="B631" s="14" t="s">
        <v>3876</v>
      </c>
      <c r="C631" s="14" t="s">
        <v>3877</v>
      </c>
      <c r="D631" s="16">
        <v>45782</v>
      </c>
      <c r="E631" s="16"/>
      <c r="F631" s="14" t="s">
        <v>3818</v>
      </c>
      <c r="G631" s="14"/>
      <c r="H631" s="14" t="s">
        <v>3879</v>
      </c>
      <c r="I631" s="15">
        <v>127</v>
      </c>
      <c r="J631" s="77">
        <v>5</v>
      </c>
      <c r="K631" s="92"/>
    </row>
    <row r="632" spans="1:11" ht="46.8" customHeight="1" x14ac:dyDescent="0.25">
      <c r="A632" s="14" t="s">
        <v>1753</v>
      </c>
      <c r="B632" s="14" t="s">
        <v>2591</v>
      </c>
      <c r="C632" s="14" t="s">
        <v>2592</v>
      </c>
      <c r="D632" s="16">
        <v>45777</v>
      </c>
      <c r="E632" s="16"/>
      <c r="F632" s="14" t="s">
        <v>2593</v>
      </c>
      <c r="G632" s="14" t="s">
        <v>1844</v>
      </c>
      <c r="H632" s="14" t="s">
        <v>1845</v>
      </c>
      <c r="I632" s="15">
        <v>400</v>
      </c>
      <c r="J632" s="77">
        <v>5</v>
      </c>
      <c r="K632" s="92"/>
    </row>
    <row r="633" spans="1:11" ht="69" customHeight="1" x14ac:dyDescent="0.25">
      <c r="A633" s="14" t="s">
        <v>1753</v>
      </c>
      <c r="B633" s="14" t="s">
        <v>2591</v>
      </c>
      <c r="C633" s="14" t="s">
        <v>2592</v>
      </c>
      <c r="D633" s="16">
        <v>45759</v>
      </c>
      <c r="E633" s="16">
        <v>45777</v>
      </c>
      <c r="F633" s="14" t="s">
        <v>6300</v>
      </c>
      <c r="G633" s="14" t="s">
        <v>1844</v>
      </c>
      <c r="H633" s="14" t="s">
        <v>1845</v>
      </c>
      <c r="I633" s="15">
        <v>80</v>
      </c>
      <c r="J633" s="77">
        <v>5</v>
      </c>
      <c r="K633" s="92"/>
    </row>
    <row r="634" spans="1:11" ht="69.599999999999994" customHeight="1" x14ac:dyDescent="0.25">
      <c r="A634" s="14" t="s">
        <v>1753</v>
      </c>
      <c r="B634" s="14" t="s">
        <v>2591</v>
      </c>
      <c r="C634" s="14" t="s">
        <v>2592</v>
      </c>
      <c r="D634" s="16">
        <v>45759</v>
      </c>
      <c r="E634" s="16">
        <v>45777</v>
      </c>
      <c r="F634" s="14" t="s">
        <v>6299</v>
      </c>
      <c r="G634" s="14" t="s">
        <v>1844</v>
      </c>
      <c r="H634" s="14" t="s">
        <v>1845</v>
      </c>
      <c r="I634" s="15">
        <v>10</v>
      </c>
      <c r="J634" s="77">
        <v>5</v>
      </c>
      <c r="K634" s="92"/>
    </row>
    <row r="635" spans="1:11" ht="81" customHeight="1" x14ac:dyDescent="0.25">
      <c r="A635" s="14" t="s">
        <v>1753</v>
      </c>
      <c r="B635" s="14"/>
      <c r="C635" s="14"/>
      <c r="D635" s="16"/>
      <c r="E635" s="16"/>
      <c r="F635" s="14" t="s">
        <v>4229</v>
      </c>
      <c r="G635" s="14"/>
      <c r="H635" s="14"/>
      <c r="I635" s="15"/>
      <c r="J635" s="77"/>
      <c r="K635" s="92"/>
    </row>
    <row r="636" spans="1:11" ht="25.8" customHeight="1" x14ac:dyDescent="0.25">
      <c r="A636" s="14" t="s">
        <v>1753</v>
      </c>
      <c r="B636" s="14" t="s">
        <v>2586</v>
      </c>
      <c r="C636" s="14" t="s">
        <v>2587</v>
      </c>
      <c r="D636" s="16">
        <v>45777</v>
      </c>
      <c r="E636" s="16"/>
      <c r="F636" s="14" t="s">
        <v>2588</v>
      </c>
      <c r="G636" s="14" t="s">
        <v>2589</v>
      </c>
      <c r="H636" s="14" t="s">
        <v>2590</v>
      </c>
      <c r="I636" s="15">
        <v>5065.63</v>
      </c>
      <c r="J636" s="77">
        <v>5</v>
      </c>
      <c r="K636" s="92"/>
    </row>
    <row r="637" spans="1:11" ht="25.8" customHeight="1" x14ac:dyDescent="0.25">
      <c r="A637" s="14" t="s">
        <v>1753</v>
      </c>
      <c r="B637" s="14" t="s">
        <v>3889</v>
      </c>
      <c r="C637" s="14" t="s">
        <v>3890</v>
      </c>
      <c r="D637" s="16">
        <v>45791</v>
      </c>
      <c r="E637" s="16"/>
      <c r="F637" s="14" t="s">
        <v>3893</v>
      </c>
      <c r="G637" s="14"/>
      <c r="H637" s="14" t="s">
        <v>3894</v>
      </c>
      <c r="I637" s="15">
        <v>35</v>
      </c>
      <c r="J637" s="77">
        <v>5</v>
      </c>
      <c r="K637" s="92"/>
    </row>
    <row r="638" spans="1:11" ht="25.8" customHeight="1" x14ac:dyDescent="0.25">
      <c r="A638" s="14" t="s">
        <v>1753</v>
      </c>
      <c r="B638" s="14" t="s">
        <v>3891</v>
      </c>
      <c r="C638" s="14" t="s">
        <v>3892</v>
      </c>
      <c r="D638" s="16">
        <v>45791</v>
      </c>
      <c r="E638" s="16"/>
      <c r="F638" s="14" t="s">
        <v>3893</v>
      </c>
      <c r="G638" s="14"/>
      <c r="H638" s="14" t="s">
        <v>3895</v>
      </c>
      <c r="I638" s="15">
        <v>55</v>
      </c>
      <c r="J638" s="77">
        <v>5</v>
      </c>
      <c r="K638" s="92"/>
    </row>
    <row r="639" spans="1:11" ht="25.8" customHeight="1" x14ac:dyDescent="0.25">
      <c r="A639" s="14" t="s">
        <v>1753</v>
      </c>
      <c r="B639" s="14" t="s">
        <v>3896</v>
      </c>
      <c r="C639" s="14" t="s">
        <v>3897</v>
      </c>
      <c r="D639" s="16">
        <v>45791</v>
      </c>
      <c r="E639" s="16"/>
      <c r="F639" s="14" t="s">
        <v>3893</v>
      </c>
      <c r="G639" s="14"/>
      <c r="H639" s="14" t="s">
        <v>3900</v>
      </c>
      <c r="I639" s="15">
        <v>55</v>
      </c>
      <c r="J639" s="77">
        <v>5</v>
      </c>
      <c r="K639" s="92"/>
    </row>
    <row r="640" spans="1:11" ht="25.8" customHeight="1" x14ac:dyDescent="0.25">
      <c r="A640" s="14" t="s">
        <v>1753</v>
      </c>
      <c r="B640" s="14" t="s">
        <v>3898</v>
      </c>
      <c r="C640" s="14" t="s">
        <v>3899</v>
      </c>
      <c r="D640" s="16">
        <v>45791</v>
      </c>
      <c r="E640" s="16"/>
      <c r="F640" s="14" t="s">
        <v>3893</v>
      </c>
      <c r="G640" s="14"/>
      <c r="H640" s="14" t="s">
        <v>3901</v>
      </c>
      <c r="I640" s="15">
        <v>55</v>
      </c>
      <c r="J640" s="77">
        <v>5</v>
      </c>
      <c r="K640" s="92"/>
    </row>
    <row r="641" spans="1:11" ht="25.8" customHeight="1" x14ac:dyDescent="0.25">
      <c r="A641" s="14" t="s">
        <v>1753</v>
      </c>
      <c r="B641" s="14" t="s">
        <v>3902</v>
      </c>
      <c r="C641" s="14" t="s">
        <v>3903</v>
      </c>
      <c r="D641" s="16">
        <v>45791</v>
      </c>
      <c r="E641" s="16"/>
      <c r="F641" s="14" t="s">
        <v>3893</v>
      </c>
      <c r="G641" s="14"/>
      <c r="H641" s="14" t="s">
        <v>3906</v>
      </c>
      <c r="I641" s="15">
        <v>55</v>
      </c>
      <c r="J641" s="77">
        <v>5</v>
      </c>
      <c r="K641" s="92"/>
    </row>
    <row r="642" spans="1:11" ht="25.8" customHeight="1" x14ac:dyDescent="0.25">
      <c r="A642" s="14" t="s">
        <v>1753</v>
      </c>
      <c r="B642" s="14" t="s">
        <v>3904</v>
      </c>
      <c r="C642" s="14" t="s">
        <v>3905</v>
      </c>
      <c r="D642" s="16">
        <v>45791</v>
      </c>
      <c r="E642" s="16"/>
      <c r="F642" s="14" t="s">
        <v>3893</v>
      </c>
      <c r="G642" s="14"/>
      <c r="H642" s="14" t="s">
        <v>3907</v>
      </c>
      <c r="I642" s="15">
        <v>55</v>
      </c>
      <c r="J642" s="77">
        <v>5</v>
      </c>
      <c r="K642" s="92"/>
    </row>
    <row r="643" spans="1:11" ht="25.8" customHeight="1" x14ac:dyDescent="0.25">
      <c r="A643" s="14" t="s">
        <v>1753</v>
      </c>
      <c r="B643" s="14" t="s">
        <v>3908</v>
      </c>
      <c r="C643" s="14" t="s">
        <v>3909</v>
      </c>
      <c r="D643" s="16">
        <v>45791</v>
      </c>
      <c r="E643" s="16"/>
      <c r="F643" s="14" t="s">
        <v>3893</v>
      </c>
      <c r="G643" s="14"/>
      <c r="H643" s="14" t="s">
        <v>3912</v>
      </c>
      <c r="I643" s="15">
        <v>55</v>
      </c>
      <c r="J643" s="77">
        <v>5</v>
      </c>
      <c r="K643" s="92"/>
    </row>
    <row r="644" spans="1:11" ht="25.8" customHeight="1" x14ac:dyDescent="0.25">
      <c r="A644" s="14" t="s">
        <v>1753</v>
      </c>
      <c r="B644" s="14" t="s">
        <v>3910</v>
      </c>
      <c r="C644" s="14" t="s">
        <v>3911</v>
      </c>
      <c r="D644" s="16">
        <v>45791</v>
      </c>
      <c r="E644" s="16"/>
      <c r="F644" s="14" t="s">
        <v>3893</v>
      </c>
      <c r="G644" s="14"/>
      <c r="H644" s="14" t="s">
        <v>3913</v>
      </c>
      <c r="I644" s="15">
        <v>55</v>
      </c>
      <c r="J644" s="77">
        <v>5</v>
      </c>
      <c r="K644" s="92"/>
    </row>
    <row r="645" spans="1:11" ht="25.8" customHeight="1" x14ac:dyDescent="0.25">
      <c r="A645" s="14" t="s">
        <v>1753</v>
      </c>
      <c r="B645" s="14" t="s">
        <v>3914</v>
      </c>
      <c r="C645" s="14" t="s">
        <v>3915</v>
      </c>
      <c r="D645" s="16">
        <v>45791</v>
      </c>
      <c r="E645" s="16"/>
      <c r="F645" s="14" t="s">
        <v>3893</v>
      </c>
      <c r="G645" s="14"/>
      <c r="H645" s="14" t="s">
        <v>3918</v>
      </c>
      <c r="I645" s="15">
        <v>55</v>
      </c>
      <c r="J645" s="77">
        <v>5</v>
      </c>
      <c r="K645" s="92"/>
    </row>
    <row r="646" spans="1:11" ht="25.8" customHeight="1" x14ac:dyDescent="0.25">
      <c r="A646" s="14" t="s">
        <v>1753</v>
      </c>
      <c r="B646" s="14" t="s">
        <v>3916</v>
      </c>
      <c r="C646" s="14" t="s">
        <v>3917</v>
      </c>
      <c r="D646" s="16">
        <v>45791</v>
      </c>
      <c r="E646" s="16"/>
      <c r="F646" s="14" t="s">
        <v>3893</v>
      </c>
      <c r="G646" s="14"/>
      <c r="H646" s="14" t="s">
        <v>3919</v>
      </c>
      <c r="I646" s="15">
        <v>55</v>
      </c>
      <c r="J646" s="77">
        <v>5</v>
      </c>
      <c r="K646" s="92"/>
    </row>
    <row r="647" spans="1:11" ht="25.8" customHeight="1" x14ac:dyDescent="0.25">
      <c r="A647" s="14" t="s">
        <v>1753</v>
      </c>
      <c r="B647" s="14" t="s">
        <v>3920</v>
      </c>
      <c r="C647" s="14" t="s">
        <v>3921</v>
      </c>
      <c r="D647" s="16">
        <v>45791</v>
      </c>
      <c r="E647" s="16"/>
      <c r="F647" s="14" t="s">
        <v>3893</v>
      </c>
      <c r="G647" s="14"/>
      <c r="H647" s="14" t="s">
        <v>3924</v>
      </c>
      <c r="I647" s="15">
        <v>55</v>
      </c>
      <c r="J647" s="77">
        <v>5</v>
      </c>
      <c r="K647" s="92"/>
    </row>
    <row r="648" spans="1:11" ht="25.8" customHeight="1" x14ac:dyDescent="0.25">
      <c r="A648" s="14" t="s">
        <v>1753</v>
      </c>
      <c r="B648" s="14" t="s">
        <v>3922</v>
      </c>
      <c r="C648" s="14" t="s">
        <v>3923</v>
      </c>
      <c r="D648" s="16">
        <v>45791</v>
      </c>
      <c r="E648" s="16"/>
      <c r="F648" s="14" t="s">
        <v>3893</v>
      </c>
      <c r="G648" s="14"/>
      <c r="H648" s="14" t="s">
        <v>3925</v>
      </c>
      <c r="I648" s="15">
        <v>55</v>
      </c>
      <c r="J648" s="77">
        <v>5</v>
      </c>
      <c r="K648" s="92"/>
    </row>
    <row r="649" spans="1:11" ht="25.8" customHeight="1" x14ac:dyDescent="0.25">
      <c r="A649" s="14" t="s">
        <v>1753</v>
      </c>
      <c r="B649" s="14" t="s">
        <v>3926</v>
      </c>
      <c r="C649" s="14" t="s">
        <v>3927</v>
      </c>
      <c r="D649" s="16">
        <v>45791</v>
      </c>
      <c r="E649" s="16"/>
      <c r="F649" s="14" t="s">
        <v>3893</v>
      </c>
      <c r="G649" s="14"/>
      <c r="H649" s="14" t="s">
        <v>2704</v>
      </c>
      <c r="I649" s="15">
        <v>55</v>
      </c>
      <c r="J649" s="77">
        <v>5</v>
      </c>
      <c r="K649" s="92"/>
    </row>
    <row r="650" spans="1:11" ht="25.8" customHeight="1" x14ac:dyDescent="0.25">
      <c r="A650" s="14" t="s">
        <v>1753</v>
      </c>
      <c r="B650" s="14" t="s">
        <v>3928</v>
      </c>
      <c r="C650" s="14" t="s">
        <v>3929</v>
      </c>
      <c r="D650" s="16">
        <v>45791</v>
      </c>
      <c r="E650" s="16"/>
      <c r="F650" s="14" t="s">
        <v>3893</v>
      </c>
      <c r="G650" s="14"/>
      <c r="H650" s="14" t="s">
        <v>3930</v>
      </c>
      <c r="I650" s="15">
        <v>55</v>
      </c>
      <c r="J650" s="77">
        <v>5</v>
      </c>
      <c r="K650" s="92"/>
    </row>
    <row r="651" spans="1:11" ht="25.8" customHeight="1" x14ac:dyDescent="0.25">
      <c r="A651" s="14" t="s">
        <v>1753</v>
      </c>
      <c r="B651" s="14" t="s">
        <v>3931</v>
      </c>
      <c r="C651" s="14" t="s">
        <v>3932</v>
      </c>
      <c r="D651" s="16">
        <v>45791</v>
      </c>
      <c r="E651" s="16"/>
      <c r="F651" s="14" t="s">
        <v>3893</v>
      </c>
      <c r="G651" s="14"/>
      <c r="H651" s="14" t="s">
        <v>3935</v>
      </c>
      <c r="I651" s="15">
        <v>55</v>
      </c>
      <c r="J651" s="77">
        <v>5</v>
      </c>
      <c r="K651" s="92"/>
    </row>
    <row r="652" spans="1:11" ht="25.8" customHeight="1" x14ac:dyDescent="0.25">
      <c r="A652" s="14" t="s">
        <v>1753</v>
      </c>
      <c r="B652" s="14" t="s">
        <v>3933</v>
      </c>
      <c r="C652" s="14" t="s">
        <v>3934</v>
      </c>
      <c r="D652" s="16">
        <v>45791</v>
      </c>
      <c r="E652" s="16"/>
      <c r="F652" s="14" t="s">
        <v>3893</v>
      </c>
      <c r="G652" s="14"/>
      <c r="H652" s="14" t="s">
        <v>3936</v>
      </c>
      <c r="I652" s="15">
        <v>55</v>
      </c>
      <c r="J652" s="77">
        <v>5</v>
      </c>
      <c r="K652" s="92"/>
    </row>
    <row r="653" spans="1:11" ht="25.8" customHeight="1" x14ac:dyDescent="0.25">
      <c r="A653" s="14" t="s">
        <v>1753</v>
      </c>
      <c r="B653" s="14" t="s">
        <v>3937</v>
      </c>
      <c r="C653" s="14" t="s">
        <v>3938</v>
      </c>
      <c r="D653" s="16">
        <v>45791</v>
      </c>
      <c r="E653" s="16"/>
      <c r="F653" s="14" t="s">
        <v>3893</v>
      </c>
      <c r="G653" s="14"/>
      <c r="H653" s="14" t="s">
        <v>3941</v>
      </c>
      <c r="I653" s="15">
        <v>55</v>
      </c>
      <c r="J653" s="77">
        <v>5</v>
      </c>
      <c r="K653" s="92"/>
    </row>
    <row r="654" spans="1:11" ht="25.8" customHeight="1" x14ac:dyDescent="0.25">
      <c r="A654" s="14" t="s">
        <v>1753</v>
      </c>
      <c r="B654" s="14" t="s">
        <v>3939</v>
      </c>
      <c r="C654" s="14" t="s">
        <v>3940</v>
      </c>
      <c r="D654" s="16">
        <v>45791</v>
      </c>
      <c r="E654" s="16"/>
      <c r="F654" s="14" t="s">
        <v>3893</v>
      </c>
      <c r="G654" s="14"/>
      <c r="H654" s="14" t="s">
        <v>3942</v>
      </c>
      <c r="I654" s="15">
        <v>55</v>
      </c>
      <c r="J654" s="77">
        <v>5</v>
      </c>
      <c r="K654" s="92"/>
    </row>
    <row r="655" spans="1:11" ht="25.8" customHeight="1" x14ac:dyDescent="0.25">
      <c r="A655" s="14" t="s">
        <v>1753</v>
      </c>
      <c r="B655" s="14" t="s">
        <v>3943</v>
      </c>
      <c r="C655" s="14" t="s">
        <v>3944</v>
      </c>
      <c r="D655" s="16">
        <v>45791</v>
      </c>
      <c r="E655" s="16"/>
      <c r="F655" s="14" t="s">
        <v>3893</v>
      </c>
      <c r="G655" s="14"/>
      <c r="H655" s="14" t="s">
        <v>3947</v>
      </c>
      <c r="I655" s="15">
        <v>55</v>
      </c>
      <c r="J655" s="77">
        <v>5</v>
      </c>
      <c r="K655" s="92"/>
    </row>
    <row r="656" spans="1:11" ht="25.8" customHeight="1" x14ac:dyDescent="0.25">
      <c r="A656" s="14" t="s">
        <v>1753</v>
      </c>
      <c r="B656" s="14" t="s">
        <v>3945</v>
      </c>
      <c r="C656" s="14" t="s">
        <v>3946</v>
      </c>
      <c r="D656" s="16">
        <v>45791</v>
      </c>
      <c r="E656" s="16"/>
      <c r="F656" s="14" t="s">
        <v>3893</v>
      </c>
      <c r="G656" s="14"/>
      <c r="H656" s="14" t="s">
        <v>3948</v>
      </c>
      <c r="I656" s="15">
        <v>70</v>
      </c>
      <c r="J656" s="77">
        <v>5</v>
      </c>
      <c r="K656" s="92"/>
    </row>
    <row r="657" spans="1:11" ht="25.8" customHeight="1" x14ac:dyDescent="0.25">
      <c r="A657" s="14" t="s">
        <v>1753</v>
      </c>
      <c r="B657" s="14" t="s">
        <v>3949</v>
      </c>
      <c r="C657" s="14" t="s">
        <v>3950</v>
      </c>
      <c r="D657" s="16">
        <v>45791</v>
      </c>
      <c r="E657" s="16"/>
      <c r="F657" s="14" t="s">
        <v>3893</v>
      </c>
      <c r="G657" s="14"/>
      <c r="H657" s="14" t="s">
        <v>3953</v>
      </c>
      <c r="I657" s="15">
        <v>70</v>
      </c>
      <c r="J657" s="77">
        <v>5</v>
      </c>
      <c r="K657" s="92"/>
    </row>
    <row r="658" spans="1:11" ht="25.8" customHeight="1" x14ac:dyDescent="0.25">
      <c r="A658" s="14" t="s">
        <v>1753</v>
      </c>
      <c r="B658" s="14" t="s">
        <v>3951</v>
      </c>
      <c r="C658" s="14" t="s">
        <v>3952</v>
      </c>
      <c r="D658" s="16">
        <v>45791</v>
      </c>
      <c r="E658" s="16"/>
      <c r="F658" s="14" t="s">
        <v>3893</v>
      </c>
      <c r="G658" s="14"/>
      <c r="H658" s="14" t="s">
        <v>3954</v>
      </c>
      <c r="I658" s="15">
        <v>70</v>
      </c>
      <c r="J658" s="77">
        <v>5</v>
      </c>
      <c r="K658" s="92"/>
    </row>
    <row r="659" spans="1:11" ht="25.8" customHeight="1" x14ac:dyDescent="0.25">
      <c r="A659" s="14" t="s">
        <v>1753</v>
      </c>
      <c r="B659" s="14" t="s">
        <v>3955</v>
      </c>
      <c r="C659" s="14" t="s">
        <v>3956</v>
      </c>
      <c r="D659" s="16">
        <v>45791</v>
      </c>
      <c r="E659" s="16"/>
      <c r="F659" s="14" t="s">
        <v>3893</v>
      </c>
      <c r="G659" s="14"/>
      <c r="H659" s="14" t="s">
        <v>3959</v>
      </c>
      <c r="I659" s="15">
        <v>75</v>
      </c>
      <c r="J659" s="77">
        <v>5</v>
      </c>
      <c r="K659" s="92"/>
    </row>
    <row r="660" spans="1:11" ht="25.8" customHeight="1" x14ac:dyDescent="0.25">
      <c r="A660" s="14" t="s">
        <v>1753</v>
      </c>
      <c r="B660" s="14" t="s">
        <v>3957</v>
      </c>
      <c r="C660" s="14" t="s">
        <v>3958</v>
      </c>
      <c r="D660" s="16">
        <v>45791</v>
      </c>
      <c r="E660" s="16"/>
      <c r="F660" s="14" t="s">
        <v>3893</v>
      </c>
      <c r="G660" s="14"/>
      <c r="H660" s="14" t="s">
        <v>3960</v>
      </c>
      <c r="I660" s="15">
        <v>75</v>
      </c>
      <c r="J660" s="77">
        <v>5</v>
      </c>
      <c r="K660" s="92"/>
    </row>
    <row r="661" spans="1:11" ht="25.8" customHeight="1" x14ac:dyDescent="0.25">
      <c r="A661" s="14" t="s">
        <v>1753</v>
      </c>
      <c r="B661" s="14" t="s">
        <v>3961</v>
      </c>
      <c r="C661" s="14" t="s">
        <v>3962</v>
      </c>
      <c r="D661" s="16">
        <v>45791</v>
      </c>
      <c r="E661" s="16"/>
      <c r="F661" s="14" t="s">
        <v>3893</v>
      </c>
      <c r="G661" s="14"/>
      <c r="H661" s="14" t="s">
        <v>3965</v>
      </c>
      <c r="I661" s="15">
        <v>75</v>
      </c>
      <c r="J661" s="77">
        <v>5</v>
      </c>
      <c r="K661" s="92"/>
    </row>
    <row r="662" spans="1:11" ht="25.8" customHeight="1" x14ac:dyDescent="0.25">
      <c r="A662" s="14" t="s">
        <v>1753</v>
      </c>
      <c r="B662" s="14" t="s">
        <v>3963</v>
      </c>
      <c r="C662" s="14" t="s">
        <v>3964</v>
      </c>
      <c r="D662" s="16">
        <v>45791</v>
      </c>
      <c r="E662" s="16"/>
      <c r="F662" s="14" t="s">
        <v>3893</v>
      </c>
      <c r="G662" s="14"/>
      <c r="H662" s="14" t="s">
        <v>3966</v>
      </c>
      <c r="I662" s="15">
        <v>87</v>
      </c>
      <c r="J662" s="77">
        <v>5</v>
      </c>
      <c r="K662" s="92"/>
    </row>
    <row r="663" spans="1:11" ht="25.8" customHeight="1" x14ac:dyDescent="0.25">
      <c r="A663" s="14" t="s">
        <v>1753</v>
      </c>
      <c r="B663" s="14" t="s">
        <v>3967</v>
      </c>
      <c r="C663" s="14" t="s">
        <v>3968</v>
      </c>
      <c r="D663" s="16">
        <v>45791</v>
      </c>
      <c r="E663" s="16"/>
      <c r="F663" s="14" t="s">
        <v>3893</v>
      </c>
      <c r="G663" s="14"/>
      <c r="H663" s="14" t="s">
        <v>3969</v>
      </c>
      <c r="I663" s="15">
        <v>87</v>
      </c>
      <c r="J663" s="77">
        <v>5</v>
      </c>
      <c r="K663" s="92"/>
    </row>
    <row r="664" spans="1:11" ht="46.8" customHeight="1" x14ac:dyDescent="0.25">
      <c r="A664" s="14" t="s">
        <v>1753</v>
      </c>
      <c r="B664" s="14" t="s">
        <v>2548</v>
      </c>
      <c r="C664" s="14" t="s">
        <v>2549</v>
      </c>
      <c r="D664" s="16">
        <v>45772</v>
      </c>
      <c r="E664" s="16"/>
      <c r="F664" s="14" t="s">
        <v>2552</v>
      </c>
      <c r="G664" s="14" t="s">
        <v>2550</v>
      </c>
      <c r="H664" s="14" t="s">
        <v>2551</v>
      </c>
      <c r="I664" s="15">
        <v>400</v>
      </c>
      <c r="J664" s="77">
        <v>5</v>
      </c>
      <c r="K664" s="92"/>
    </row>
    <row r="665" spans="1:11" ht="70.8" customHeight="1" x14ac:dyDescent="0.25">
      <c r="A665" s="14" t="s">
        <v>1753</v>
      </c>
      <c r="B665" s="14" t="s">
        <v>2553</v>
      </c>
      <c r="C665" s="14" t="s">
        <v>2554</v>
      </c>
      <c r="D665" s="16">
        <v>45759</v>
      </c>
      <c r="E665" s="16">
        <v>45772</v>
      </c>
      <c r="F665" s="14" t="s">
        <v>5614</v>
      </c>
      <c r="G665" s="14" t="s">
        <v>2550</v>
      </c>
      <c r="H665" s="14" t="s">
        <v>2551</v>
      </c>
      <c r="I665" s="15">
        <v>54</v>
      </c>
      <c r="J665" s="77">
        <v>5</v>
      </c>
      <c r="K665" s="92"/>
    </row>
    <row r="666" spans="1:11" ht="70.8" customHeight="1" x14ac:dyDescent="0.25">
      <c r="A666" s="14" t="s">
        <v>1753</v>
      </c>
      <c r="B666" s="14" t="s">
        <v>2553</v>
      </c>
      <c r="C666" s="14" t="s">
        <v>2554</v>
      </c>
      <c r="D666" s="16">
        <v>45757</v>
      </c>
      <c r="E666" s="16">
        <v>45772</v>
      </c>
      <c r="F666" s="14" t="s">
        <v>6296</v>
      </c>
      <c r="G666" s="14" t="s">
        <v>2550</v>
      </c>
      <c r="H666" s="14" t="s">
        <v>2551</v>
      </c>
      <c r="I666" s="15">
        <v>26</v>
      </c>
      <c r="J666" s="77">
        <v>5</v>
      </c>
      <c r="K666" s="92"/>
    </row>
    <row r="667" spans="1:11" ht="67.2" customHeight="1" x14ac:dyDescent="0.25">
      <c r="A667" s="14" t="s">
        <v>1753</v>
      </c>
      <c r="B667" s="14" t="s">
        <v>2553</v>
      </c>
      <c r="C667" s="14" t="s">
        <v>2554</v>
      </c>
      <c r="D667" s="16">
        <v>45757</v>
      </c>
      <c r="E667" s="16">
        <v>45772</v>
      </c>
      <c r="F667" s="14" t="s">
        <v>5615</v>
      </c>
      <c r="G667" s="14" t="s">
        <v>2550</v>
      </c>
      <c r="H667" s="14" t="s">
        <v>2551</v>
      </c>
      <c r="I667" s="15">
        <v>9.82</v>
      </c>
      <c r="J667" s="77">
        <v>5</v>
      </c>
      <c r="K667" s="92"/>
    </row>
    <row r="668" spans="1:11" ht="100.2" customHeight="1" x14ac:dyDescent="0.25">
      <c r="A668" s="14" t="s">
        <v>1753</v>
      </c>
      <c r="B668" s="14"/>
      <c r="C668" s="14"/>
      <c r="D668" s="16"/>
      <c r="E668" s="16"/>
      <c r="F668" s="14" t="s">
        <v>3183</v>
      </c>
      <c r="G668" s="14"/>
      <c r="H668" s="14"/>
      <c r="I668" s="15"/>
      <c r="J668" s="77"/>
      <c r="K668" s="92"/>
    </row>
    <row r="669" spans="1:11" ht="30.6" x14ac:dyDescent="0.25">
      <c r="A669" s="14" t="s">
        <v>1753</v>
      </c>
      <c r="B669" s="14" t="s">
        <v>2067</v>
      </c>
      <c r="C669" s="14" t="s">
        <v>1774</v>
      </c>
      <c r="D669" s="16">
        <v>45720</v>
      </c>
      <c r="E669" s="16"/>
      <c r="F669" s="14" t="s">
        <v>2068</v>
      </c>
      <c r="G669" s="14" t="s">
        <v>1997</v>
      </c>
      <c r="H669" s="14" t="s">
        <v>1998</v>
      </c>
      <c r="I669" s="15">
        <v>305.27</v>
      </c>
      <c r="J669" s="77">
        <v>3</v>
      </c>
      <c r="K669" s="92"/>
    </row>
    <row r="670" spans="1:11" ht="30.6" x14ac:dyDescent="0.25">
      <c r="A670" s="14" t="s">
        <v>1753</v>
      </c>
      <c r="B670" s="14" t="s">
        <v>2069</v>
      </c>
      <c r="C670" s="14" t="s">
        <v>2000</v>
      </c>
      <c r="D670" s="16">
        <v>45736</v>
      </c>
      <c r="E670" s="16"/>
      <c r="F670" s="14" t="s">
        <v>2070</v>
      </c>
      <c r="G670" s="14" t="s">
        <v>1983</v>
      </c>
      <c r="H670" s="14" t="s">
        <v>1984</v>
      </c>
      <c r="I670" s="15">
        <v>240</v>
      </c>
      <c r="J670" s="77">
        <v>3</v>
      </c>
      <c r="K670" s="92"/>
    </row>
    <row r="671" spans="1:11" ht="100.2" customHeight="1" x14ac:dyDescent="0.25">
      <c r="A671" s="14" t="s">
        <v>1753</v>
      </c>
      <c r="B671" s="14"/>
      <c r="C671" s="14"/>
      <c r="D671" s="16"/>
      <c r="E671" s="16"/>
      <c r="F671" s="14" t="s">
        <v>5839</v>
      </c>
      <c r="G671" s="14"/>
      <c r="H671" s="14"/>
      <c r="I671" s="15"/>
      <c r="J671" s="77"/>
      <c r="K671" s="92"/>
    </row>
    <row r="672" spans="1:11" ht="39.6" customHeight="1" x14ac:dyDescent="0.25">
      <c r="A672" s="14" t="s">
        <v>1753</v>
      </c>
      <c r="B672" s="14" t="s">
        <v>5836</v>
      </c>
      <c r="C672" s="14" t="s">
        <v>5837</v>
      </c>
      <c r="D672" s="16">
        <v>45854</v>
      </c>
      <c r="E672" s="16"/>
      <c r="F672" s="14" t="s">
        <v>5838</v>
      </c>
      <c r="G672" s="14" t="s">
        <v>2298</v>
      </c>
      <c r="H672" s="14" t="s">
        <v>2299</v>
      </c>
      <c r="I672" s="15">
        <v>3375.07</v>
      </c>
      <c r="J672" s="77">
        <v>2</v>
      </c>
      <c r="K672" s="92"/>
    </row>
    <row r="673" spans="1:11" ht="97.2" customHeight="1" x14ac:dyDescent="0.25">
      <c r="A673" s="14" t="s">
        <v>1753</v>
      </c>
      <c r="B673" s="14"/>
      <c r="C673" s="14"/>
      <c r="D673" s="16"/>
      <c r="E673" s="16"/>
      <c r="F673" s="14" t="s">
        <v>5882</v>
      </c>
      <c r="G673" s="14"/>
      <c r="H673" s="14"/>
      <c r="I673" s="15"/>
      <c r="J673" s="77"/>
      <c r="K673" s="92"/>
    </row>
    <row r="674" spans="1:11" ht="39.6" customHeight="1" x14ac:dyDescent="0.25">
      <c r="A674" s="14" t="s">
        <v>1753</v>
      </c>
      <c r="B674" s="14" t="s">
        <v>5879</v>
      </c>
      <c r="C674" s="14" t="s">
        <v>5880</v>
      </c>
      <c r="D674" s="16">
        <v>45856</v>
      </c>
      <c r="E674" s="16"/>
      <c r="F674" s="14" t="s">
        <v>5881</v>
      </c>
      <c r="G674" s="14" t="s">
        <v>2298</v>
      </c>
      <c r="H674" s="14" t="s">
        <v>2299</v>
      </c>
      <c r="I674" s="15">
        <v>3600.07</v>
      </c>
      <c r="J674" s="77">
        <v>2</v>
      </c>
      <c r="K674" s="92"/>
    </row>
    <row r="675" spans="1:11" ht="97.8" customHeight="1" x14ac:dyDescent="0.25">
      <c r="A675" s="14" t="s">
        <v>1753</v>
      </c>
      <c r="B675" s="14"/>
      <c r="C675" s="14"/>
      <c r="D675" s="16"/>
      <c r="E675" s="16"/>
      <c r="F675" s="14" t="s">
        <v>5843</v>
      </c>
      <c r="G675" s="14"/>
      <c r="H675" s="14"/>
      <c r="I675" s="15"/>
      <c r="J675" s="77"/>
      <c r="K675" s="92"/>
    </row>
    <row r="676" spans="1:11" ht="39.6" customHeight="1" x14ac:dyDescent="0.25">
      <c r="A676" s="14" t="s">
        <v>1753</v>
      </c>
      <c r="B676" s="14" t="s">
        <v>5840</v>
      </c>
      <c r="C676" s="14" t="s">
        <v>5841</v>
      </c>
      <c r="D676" s="16">
        <v>45854</v>
      </c>
      <c r="E676" s="16"/>
      <c r="F676" s="14" t="s">
        <v>5842</v>
      </c>
      <c r="G676" s="14" t="s">
        <v>2298</v>
      </c>
      <c r="H676" s="14" t="s">
        <v>2299</v>
      </c>
      <c r="I676" s="15">
        <v>3150.06</v>
      </c>
      <c r="J676" s="77">
        <v>2</v>
      </c>
      <c r="K676" s="92"/>
    </row>
    <row r="677" spans="1:11" ht="39.6" customHeight="1" x14ac:dyDescent="0.25">
      <c r="A677" s="14" t="s">
        <v>1753</v>
      </c>
      <c r="B677" s="14" t="s">
        <v>5853</v>
      </c>
      <c r="C677" s="14" t="s">
        <v>1774</v>
      </c>
      <c r="D677" s="16">
        <v>45854</v>
      </c>
      <c r="E677" s="16"/>
      <c r="F677" s="14" t="s">
        <v>5854</v>
      </c>
      <c r="G677" s="14" t="s">
        <v>1983</v>
      </c>
      <c r="H677" s="14" t="s">
        <v>1984</v>
      </c>
      <c r="I677" s="15">
        <v>240</v>
      </c>
      <c r="J677" s="77">
        <v>3</v>
      </c>
      <c r="K677" s="92"/>
    </row>
    <row r="678" spans="1:11" ht="98.4" customHeight="1" x14ac:dyDescent="0.25">
      <c r="A678" s="14" t="s">
        <v>1753</v>
      </c>
      <c r="B678" s="14"/>
      <c r="C678" s="14"/>
      <c r="D678" s="16"/>
      <c r="E678" s="16"/>
      <c r="F678" s="14" t="s">
        <v>3184</v>
      </c>
      <c r="G678" s="14"/>
      <c r="H678" s="14"/>
      <c r="I678" s="15"/>
      <c r="J678" s="77"/>
      <c r="K678" s="92"/>
    </row>
    <row r="679" spans="1:11" ht="30.6" x14ac:dyDescent="0.25">
      <c r="A679" s="14" t="s">
        <v>1753</v>
      </c>
      <c r="B679" s="14" t="s">
        <v>2071</v>
      </c>
      <c r="C679" s="14" t="s">
        <v>2072</v>
      </c>
      <c r="D679" s="16">
        <v>45726</v>
      </c>
      <c r="E679" s="16"/>
      <c r="F679" s="14" t="s">
        <v>2073</v>
      </c>
      <c r="G679" s="14" t="s">
        <v>1988</v>
      </c>
      <c r="H679" s="14" t="s">
        <v>1989</v>
      </c>
      <c r="I679" s="15">
        <v>46.14</v>
      </c>
      <c r="J679" s="77">
        <v>3</v>
      </c>
      <c r="K679" s="92"/>
    </row>
    <row r="680" spans="1:11" ht="30.6" x14ac:dyDescent="0.25">
      <c r="A680" s="14" t="s">
        <v>1753</v>
      </c>
      <c r="B680" s="14" t="s">
        <v>2074</v>
      </c>
      <c r="C680" s="14" t="s">
        <v>1960</v>
      </c>
      <c r="D680" s="16">
        <v>45726</v>
      </c>
      <c r="E680" s="16"/>
      <c r="F680" s="14" t="s">
        <v>2073</v>
      </c>
      <c r="G680" s="14" t="s">
        <v>1817</v>
      </c>
      <c r="H680" s="14" t="s">
        <v>1818</v>
      </c>
      <c r="I680" s="15">
        <v>72.3</v>
      </c>
      <c r="J680" s="77">
        <v>3</v>
      </c>
      <c r="K680" s="92"/>
    </row>
    <row r="681" spans="1:11" ht="98.4" customHeight="1" x14ac:dyDescent="0.25">
      <c r="A681" s="14" t="s">
        <v>1753</v>
      </c>
      <c r="B681" s="14"/>
      <c r="C681" s="14"/>
      <c r="D681" s="16"/>
      <c r="E681" s="16"/>
      <c r="F681" s="313" t="s">
        <v>2393</v>
      </c>
      <c r="G681" s="14"/>
      <c r="H681" s="14"/>
      <c r="I681" s="15"/>
      <c r="J681" s="77"/>
      <c r="K681" s="92"/>
    </row>
    <row r="682" spans="1:11" ht="33.6" customHeight="1" x14ac:dyDescent="0.25">
      <c r="A682" s="14" t="s">
        <v>1753</v>
      </c>
      <c r="B682" s="14" t="s">
        <v>2390</v>
      </c>
      <c r="C682" s="14" t="s">
        <v>2391</v>
      </c>
      <c r="D682" s="16">
        <v>45757</v>
      </c>
      <c r="E682" s="16"/>
      <c r="F682" s="14" t="s">
        <v>2392</v>
      </c>
      <c r="G682" s="14" t="s">
        <v>2298</v>
      </c>
      <c r="H682" s="14" t="s">
        <v>2299</v>
      </c>
      <c r="I682" s="15">
        <v>2734.56</v>
      </c>
      <c r="J682" s="77">
        <v>3</v>
      </c>
      <c r="K682" s="92"/>
    </row>
    <row r="683" spans="1:11" ht="27" customHeight="1" x14ac:dyDescent="0.25">
      <c r="A683" s="14" t="s">
        <v>1753</v>
      </c>
      <c r="B683" s="14" t="s">
        <v>2408</v>
      </c>
      <c r="C683" s="14" t="s">
        <v>2409</v>
      </c>
      <c r="D683" s="16">
        <v>45761</v>
      </c>
      <c r="E683" s="16"/>
      <c r="F683" s="14" t="s">
        <v>2410</v>
      </c>
      <c r="G683" s="14" t="s">
        <v>1993</v>
      </c>
      <c r="H683" s="14" t="s">
        <v>1994</v>
      </c>
      <c r="I683" s="15">
        <v>460.92</v>
      </c>
      <c r="J683" s="77">
        <v>3</v>
      </c>
      <c r="K683" s="92"/>
    </row>
    <row r="684" spans="1:11" ht="33.6" customHeight="1" x14ac:dyDescent="0.25">
      <c r="A684" s="14" t="s">
        <v>1753</v>
      </c>
      <c r="B684" s="14" t="s">
        <v>2490</v>
      </c>
      <c r="C684" s="14" t="s">
        <v>2486</v>
      </c>
      <c r="D684" s="16">
        <v>45763</v>
      </c>
      <c r="E684" s="16"/>
      <c r="F684" s="14" t="s">
        <v>2491</v>
      </c>
      <c r="G684" s="14" t="s">
        <v>1817</v>
      </c>
      <c r="H684" s="14" t="s">
        <v>1818</v>
      </c>
      <c r="I684" s="15">
        <v>188.96</v>
      </c>
      <c r="J684" s="77">
        <v>3</v>
      </c>
      <c r="K684" s="92"/>
    </row>
    <row r="685" spans="1:11" ht="98.4" customHeight="1" x14ac:dyDescent="0.25">
      <c r="A685" s="14" t="s">
        <v>1753</v>
      </c>
      <c r="B685" s="14"/>
      <c r="C685" s="14"/>
      <c r="D685" s="16"/>
      <c r="E685" s="16"/>
      <c r="F685" s="14" t="s">
        <v>5909</v>
      </c>
      <c r="G685" s="14"/>
      <c r="H685" s="14"/>
      <c r="I685" s="15"/>
      <c r="J685" s="77"/>
      <c r="K685" s="92"/>
    </row>
    <row r="686" spans="1:11" ht="37.799999999999997" customHeight="1" x14ac:dyDescent="0.25">
      <c r="A686" s="14" t="s">
        <v>1753</v>
      </c>
      <c r="B686" s="14" t="s">
        <v>2468</v>
      </c>
      <c r="C686" s="14" t="s">
        <v>2369</v>
      </c>
      <c r="D686" s="16">
        <v>45763</v>
      </c>
      <c r="E686" s="16"/>
      <c r="F686" s="14" t="s">
        <v>2469</v>
      </c>
      <c r="G686" s="14" t="s">
        <v>2298</v>
      </c>
      <c r="H686" s="14" t="s">
        <v>2299</v>
      </c>
      <c r="I686" s="15">
        <v>2404.5500000000002</v>
      </c>
      <c r="J686" s="77">
        <v>3</v>
      </c>
      <c r="K686" s="92"/>
    </row>
    <row r="687" spans="1:11" ht="37.799999999999997" customHeight="1" x14ac:dyDescent="0.25">
      <c r="A687" s="14" t="s">
        <v>1753</v>
      </c>
      <c r="B687" s="14" t="s">
        <v>3599</v>
      </c>
      <c r="C687" s="14" t="s">
        <v>2489</v>
      </c>
      <c r="D687" s="16">
        <v>45782</v>
      </c>
      <c r="E687" s="16"/>
      <c r="F687" s="14" t="s">
        <v>3600</v>
      </c>
      <c r="G687" s="14" t="s">
        <v>1817</v>
      </c>
      <c r="H687" s="14" t="s">
        <v>1818</v>
      </c>
      <c r="I687" s="15">
        <v>148.83000000000001</v>
      </c>
      <c r="J687" s="77">
        <v>3</v>
      </c>
      <c r="K687" s="92"/>
    </row>
    <row r="688" spans="1:11" ht="28.2" customHeight="1" x14ac:dyDescent="0.25">
      <c r="A688" s="14" t="s">
        <v>1753</v>
      </c>
      <c r="B688" s="14" t="s">
        <v>3601</v>
      </c>
      <c r="C688" s="14" t="s">
        <v>3602</v>
      </c>
      <c r="D688" s="16">
        <v>45782</v>
      </c>
      <c r="E688" s="16"/>
      <c r="F688" s="14" t="s">
        <v>3603</v>
      </c>
      <c r="G688" s="14" t="s">
        <v>1993</v>
      </c>
      <c r="H688" s="14" t="s">
        <v>1994</v>
      </c>
      <c r="I688" s="15">
        <v>400.47</v>
      </c>
      <c r="J688" s="77">
        <v>3</v>
      </c>
      <c r="K688" s="92"/>
    </row>
    <row r="689" spans="1:11" ht="28.2" customHeight="1" x14ac:dyDescent="0.25">
      <c r="A689" s="14" t="s">
        <v>1753</v>
      </c>
      <c r="B689" s="14" t="s">
        <v>5059</v>
      </c>
      <c r="C689" s="14" t="s">
        <v>5060</v>
      </c>
      <c r="D689" s="16">
        <v>45812</v>
      </c>
      <c r="E689" s="16"/>
      <c r="F689" s="14" t="s">
        <v>5061</v>
      </c>
      <c r="G689" s="14"/>
      <c r="H689" s="14" t="s">
        <v>1906</v>
      </c>
      <c r="I689" s="15">
        <v>7.95</v>
      </c>
      <c r="J689" s="77">
        <v>3</v>
      </c>
      <c r="K689" s="92"/>
    </row>
    <row r="690" spans="1:11" ht="28.2" customHeight="1" x14ac:dyDescent="0.25">
      <c r="A690" s="14" t="s">
        <v>1753</v>
      </c>
      <c r="B690" s="14" t="s">
        <v>5062</v>
      </c>
      <c r="C690" s="14" t="s">
        <v>5063</v>
      </c>
      <c r="D690" s="16">
        <v>45812</v>
      </c>
      <c r="E690" s="16"/>
      <c r="F690" s="14" t="s">
        <v>5064</v>
      </c>
      <c r="G690" s="14"/>
      <c r="H690" s="14" t="s">
        <v>5021</v>
      </c>
      <c r="I690" s="15">
        <v>235.8</v>
      </c>
      <c r="J690" s="77">
        <v>3</v>
      </c>
      <c r="K690" s="92"/>
    </row>
    <row r="691" spans="1:11" ht="28.2" customHeight="1" x14ac:dyDescent="0.25">
      <c r="A691" s="14" t="s">
        <v>1753</v>
      </c>
      <c r="B691" s="14" t="s">
        <v>5065</v>
      </c>
      <c r="C691" s="14" t="s">
        <v>5066</v>
      </c>
      <c r="D691" s="16">
        <v>45812</v>
      </c>
      <c r="E691" s="16"/>
      <c r="F691" s="14" t="s">
        <v>5067</v>
      </c>
      <c r="G691" s="14"/>
      <c r="H691" s="14" t="s">
        <v>5068</v>
      </c>
      <c r="I691" s="15">
        <v>43.98</v>
      </c>
      <c r="J691" s="77">
        <v>3</v>
      </c>
      <c r="K691" s="92"/>
    </row>
    <row r="692" spans="1:11" ht="98.4" customHeight="1" x14ac:dyDescent="0.25">
      <c r="A692" s="14" t="s">
        <v>1753</v>
      </c>
      <c r="B692" s="14"/>
      <c r="C692" s="14"/>
      <c r="D692" s="16"/>
      <c r="E692" s="16"/>
      <c r="F692" s="313" t="s">
        <v>6022</v>
      </c>
      <c r="G692" s="14"/>
      <c r="H692" s="14"/>
      <c r="I692" s="15"/>
      <c r="J692" s="77"/>
      <c r="K692" s="92"/>
    </row>
    <row r="693" spans="1:11" ht="33" customHeight="1" x14ac:dyDescent="0.25">
      <c r="A693" s="14" t="s">
        <v>1753</v>
      </c>
      <c r="B693" s="14" t="s">
        <v>4701</v>
      </c>
      <c r="C693" s="14" t="s">
        <v>4702</v>
      </c>
      <c r="D693" s="16">
        <v>45838</v>
      </c>
      <c r="E693" s="16"/>
      <c r="F693" s="14" t="s">
        <v>4703</v>
      </c>
      <c r="G693" s="14" t="s">
        <v>1844</v>
      </c>
      <c r="H693" s="14" t="s">
        <v>1845</v>
      </c>
      <c r="I693" s="15">
        <v>430.5</v>
      </c>
      <c r="J693" s="77">
        <v>2</v>
      </c>
      <c r="K693" s="92"/>
    </row>
    <row r="694" spans="1:11" ht="34.799999999999997" customHeight="1" x14ac:dyDescent="0.25">
      <c r="A694" s="14" t="s">
        <v>1753</v>
      </c>
      <c r="B694" s="14" t="s">
        <v>4704</v>
      </c>
      <c r="C694" s="14" t="s">
        <v>4705</v>
      </c>
      <c r="D694" s="16">
        <v>45838</v>
      </c>
      <c r="E694" s="16"/>
      <c r="F694" s="14" t="s">
        <v>4706</v>
      </c>
      <c r="G694" s="14" t="s">
        <v>1861</v>
      </c>
      <c r="H694" s="14" t="s">
        <v>1862</v>
      </c>
      <c r="I694" s="15">
        <v>180</v>
      </c>
      <c r="J694" s="77">
        <v>3</v>
      </c>
      <c r="K694" s="92"/>
    </row>
    <row r="695" spans="1:11" ht="28.2" customHeight="1" x14ac:dyDescent="0.25">
      <c r="A695" s="14" t="s">
        <v>1753</v>
      </c>
      <c r="B695" s="14" t="s">
        <v>5090</v>
      </c>
      <c r="C695" s="14" t="s">
        <v>5091</v>
      </c>
      <c r="D695" s="16">
        <v>45833</v>
      </c>
      <c r="E695" s="16"/>
      <c r="F695" s="14" t="s">
        <v>5092</v>
      </c>
      <c r="G695" s="14"/>
      <c r="H695" s="14" t="s">
        <v>1828</v>
      </c>
      <c r="I695" s="15">
        <v>601</v>
      </c>
      <c r="J695" s="77">
        <v>2</v>
      </c>
      <c r="K695" s="92"/>
    </row>
    <row r="696" spans="1:11" ht="30" customHeight="1" x14ac:dyDescent="0.25">
      <c r="A696" s="14" t="s">
        <v>1753</v>
      </c>
      <c r="B696" s="14" t="s">
        <v>5093</v>
      </c>
      <c r="C696" s="14" t="s">
        <v>5094</v>
      </c>
      <c r="D696" s="16">
        <v>45833</v>
      </c>
      <c r="E696" s="16"/>
      <c r="F696" s="14" t="s">
        <v>5095</v>
      </c>
      <c r="G696" s="14"/>
      <c r="H696" s="14" t="s">
        <v>5096</v>
      </c>
      <c r="I696" s="15">
        <v>20</v>
      </c>
      <c r="J696" s="77">
        <v>2</v>
      </c>
      <c r="K696" s="92"/>
    </row>
    <row r="697" spans="1:11" ht="27" customHeight="1" x14ac:dyDescent="0.25">
      <c r="A697" s="14" t="s">
        <v>1753</v>
      </c>
      <c r="B697" s="14" t="s">
        <v>5097</v>
      </c>
      <c r="C697" s="14" t="s">
        <v>5098</v>
      </c>
      <c r="D697" s="16">
        <v>45833</v>
      </c>
      <c r="E697" s="16"/>
      <c r="F697" s="14" t="s">
        <v>5099</v>
      </c>
      <c r="G697" s="14"/>
      <c r="H697" s="14" t="s">
        <v>5100</v>
      </c>
      <c r="I697" s="15">
        <v>41.5</v>
      </c>
      <c r="J697" s="77">
        <v>2</v>
      </c>
      <c r="K697" s="92"/>
    </row>
    <row r="698" spans="1:11" ht="96" customHeight="1" x14ac:dyDescent="0.25">
      <c r="A698" s="14" t="s">
        <v>1753</v>
      </c>
      <c r="B698" s="14"/>
      <c r="C698" s="14"/>
      <c r="D698" s="16"/>
      <c r="E698" s="16"/>
      <c r="F698" s="14" t="s">
        <v>2397</v>
      </c>
      <c r="G698" s="14"/>
      <c r="H698" s="14"/>
      <c r="I698" s="15"/>
      <c r="J698" s="77"/>
      <c r="K698" s="92"/>
    </row>
    <row r="699" spans="1:11" ht="33.6" customHeight="1" x14ac:dyDescent="0.25">
      <c r="A699" s="14" t="s">
        <v>1753</v>
      </c>
      <c r="B699" s="14" t="s">
        <v>2394</v>
      </c>
      <c r="C699" s="14" t="s">
        <v>2395</v>
      </c>
      <c r="D699" s="16">
        <v>45757</v>
      </c>
      <c r="E699" s="16"/>
      <c r="F699" s="14" t="s">
        <v>2396</v>
      </c>
      <c r="G699" s="14" t="s">
        <v>2298</v>
      </c>
      <c r="H699" s="14" t="s">
        <v>2299</v>
      </c>
      <c r="I699" s="15">
        <v>1091.58</v>
      </c>
      <c r="J699" s="77">
        <v>2</v>
      </c>
      <c r="K699" s="92"/>
    </row>
    <row r="700" spans="1:11" ht="98.4" customHeight="1" x14ac:dyDescent="0.25">
      <c r="A700" s="14" t="s">
        <v>1753</v>
      </c>
      <c r="B700" s="14"/>
      <c r="C700" s="14"/>
      <c r="D700" s="16"/>
      <c r="E700" s="16"/>
      <c r="F700" s="14" t="s">
        <v>5908</v>
      </c>
      <c r="G700" s="14"/>
      <c r="H700" s="14"/>
      <c r="I700" s="15"/>
      <c r="J700" s="77"/>
      <c r="K700" s="92"/>
    </row>
    <row r="701" spans="1:11" ht="39.6" customHeight="1" x14ac:dyDescent="0.25">
      <c r="A701" s="14" t="s">
        <v>1753</v>
      </c>
      <c r="B701" s="14" t="s">
        <v>5905</v>
      </c>
      <c r="C701" s="14" t="s">
        <v>5906</v>
      </c>
      <c r="D701" s="16">
        <v>45862</v>
      </c>
      <c r="E701" s="16"/>
      <c r="F701" s="14" t="s">
        <v>5907</v>
      </c>
      <c r="G701" s="14" t="s">
        <v>2298</v>
      </c>
      <c r="H701" s="14" t="s">
        <v>2299</v>
      </c>
      <c r="I701" s="15">
        <v>2925.06</v>
      </c>
      <c r="J701" s="77">
        <v>2</v>
      </c>
      <c r="K701" s="92"/>
    </row>
    <row r="702" spans="1:11" ht="102" customHeight="1" x14ac:dyDescent="0.25">
      <c r="A702" s="14" t="s">
        <v>1753</v>
      </c>
      <c r="B702" s="14"/>
      <c r="C702" s="14"/>
      <c r="D702" s="16"/>
      <c r="E702" s="16"/>
      <c r="F702" s="14" t="s">
        <v>6021</v>
      </c>
      <c r="G702" s="14"/>
      <c r="H702" s="14"/>
      <c r="I702" s="15"/>
      <c r="J702" s="77"/>
      <c r="K702" s="92"/>
    </row>
    <row r="703" spans="1:11" ht="39.6" customHeight="1" x14ac:dyDescent="0.25">
      <c r="A703" s="14" t="s">
        <v>1753</v>
      </c>
      <c r="B703" s="14" t="s">
        <v>5910</v>
      </c>
      <c r="C703" s="14" t="s">
        <v>5911</v>
      </c>
      <c r="D703" s="16">
        <v>45862</v>
      </c>
      <c r="E703" s="16"/>
      <c r="F703" s="14" t="s">
        <v>5912</v>
      </c>
      <c r="G703" s="14" t="s">
        <v>2298</v>
      </c>
      <c r="H703" s="14" t="s">
        <v>2299</v>
      </c>
      <c r="I703" s="15">
        <v>3600.07</v>
      </c>
      <c r="J703" s="77">
        <v>2</v>
      </c>
      <c r="K703" s="92"/>
    </row>
    <row r="704" spans="1:11" ht="108" customHeight="1" x14ac:dyDescent="0.25">
      <c r="A704" s="14" t="s">
        <v>1753</v>
      </c>
      <c r="B704" s="14"/>
      <c r="C704" s="14"/>
      <c r="D704" s="16"/>
      <c r="E704" s="16"/>
      <c r="F704" s="14" t="s">
        <v>2075</v>
      </c>
      <c r="G704" s="14"/>
      <c r="H704" s="14"/>
      <c r="I704" s="15"/>
      <c r="J704" s="77"/>
      <c r="K704" s="92"/>
    </row>
    <row r="705" spans="1:11" ht="56.4" customHeight="1" x14ac:dyDescent="0.25">
      <c r="A705" s="14" t="s">
        <v>1753</v>
      </c>
      <c r="B705" s="14" t="s">
        <v>2076</v>
      </c>
      <c r="C705" s="14" t="s">
        <v>2077</v>
      </c>
      <c r="D705" s="16">
        <v>45733</v>
      </c>
      <c r="E705" s="16"/>
      <c r="F705" s="14" t="s">
        <v>2078</v>
      </c>
      <c r="G705" s="14"/>
      <c r="H705" s="14" t="s">
        <v>2079</v>
      </c>
      <c r="I705" s="15">
        <v>105.83</v>
      </c>
      <c r="J705" s="77">
        <v>2</v>
      </c>
      <c r="K705" s="92"/>
    </row>
    <row r="706" spans="1:11" ht="23.4" customHeight="1" x14ac:dyDescent="0.25">
      <c r="A706" s="14" t="s">
        <v>1753</v>
      </c>
      <c r="B706" s="14" t="s">
        <v>2009</v>
      </c>
      <c r="C706" s="14"/>
      <c r="D706" s="16">
        <v>45733</v>
      </c>
      <c r="E706" s="16"/>
      <c r="F706" s="14" t="s">
        <v>2080</v>
      </c>
      <c r="G706" s="14"/>
      <c r="H706" s="14" t="s">
        <v>1760</v>
      </c>
      <c r="I706" s="15">
        <v>10</v>
      </c>
      <c r="J706" s="77">
        <v>2</v>
      </c>
      <c r="K706" s="92"/>
    </row>
    <row r="707" spans="1:11" ht="33.6" customHeight="1" x14ac:dyDescent="0.25">
      <c r="A707" s="14" t="s">
        <v>1753</v>
      </c>
      <c r="B707" s="14" t="s">
        <v>2081</v>
      </c>
      <c r="C707" s="14" t="s">
        <v>2082</v>
      </c>
      <c r="D707" s="16">
        <v>45740</v>
      </c>
      <c r="E707" s="16"/>
      <c r="F707" s="14" t="s">
        <v>2083</v>
      </c>
      <c r="G707" s="14" t="s">
        <v>2084</v>
      </c>
      <c r="H707" s="14" t="s">
        <v>2085</v>
      </c>
      <c r="I707" s="15">
        <v>49.82</v>
      </c>
      <c r="J707" s="77">
        <v>2</v>
      </c>
      <c r="K707" s="92"/>
    </row>
    <row r="708" spans="1:11" ht="27" customHeight="1" x14ac:dyDescent="0.25">
      <c r="A708" s="14" t="s">
        <v>1753</v>
      </c>
      <c r="B708" s="14" t="s">
        <v>2086</v>
      </c>
      <c r="C708" s="14" t="s">
        <v>2087</v>
      </c>
      <c r="D708" s="16">
        <v>45715</v>
      </c>
      <c r="E708" s="16"/>
      <c r="F708" s="14" t="s">
        <v>2088</v>
      </c>
      <c r="G708" s="14"/>
      <c r="H708" s="14" t="s">
        <v>2089</v>
      </c>
      <c r="I708" s="15">
        <v>1009.88</v>
      </c>
      <c r="J708" s="77">
        <v>2</v>
      </c>
      <c r="K708" s="92"/>
    </row>
    <row r="709" spans="1:11" ht="37.200000000000003" customHeight="1" x14ac:dyDescent="0.25">
      <c r="A709" s="14" t="s">
        <v>1753</v>
      </c>
      <c r="B709" s="14" t="s">
        <v>2090</v>
      </c>
      <c r="C709" s="14" t="s">
        <v>2091</v>
      </c>
      <c r="D709" s="16">
        <v>45740</v>
      </c>
      <c r="E709" s="16"/>
      <c r="F709" s="14" t="s">
        <v>2092</v>
      </c>
      <c r="G709" s="14"/>
      <c r="H709" s="14" t="s">
        <v>2089</v>
      </c>
      <c r="I709" s="15">
        <v>0</v>
      </c>
      <c r="J709" s="77">
        <v>2</v>
      </c>
      <c r="K709" s="92"/>
    </row>
    <row r="710" spans="1:11" ht="108" customHeight="1" x14ac:dyDescent="0.25">
      <c r="A710" s="14" t="s">
        <v>1753</v>
      </c>
      <c r="B710" s="14"/>
      <c r="C710" s="14"/>
      <c r="D710" s="16"/>
      <c r="E710" s="16"/>
      <c r="F710" s="14" t="s">
        <v>6593</v>
      </c>
      <c r="G710" s="14"/>
      <c r="H710" s="14"/>
      <c r="I710" s="15"/>
      <c r="J710" s="77"/>
      <c r="K710" s="92"/>
    </row>
    <row r="711" spans="1:11" ht="34.200000000000003" customHeight="1" x14ac:dyDescent="0.25">
      <c r="A711" s="14" t="s">
        <v>1753</v>
      </c>
      <c r="B711" s="14" t="s">
        <v>2403</v>
      </c>
      <c r="C711" s="14" t="s">
        <v>2404</v>
      </c>
      <c r="D711" s="16">
        <v>45761</v>
      </c>
      <c r="E711" s="16"/>
      <c r="F711" s="14" t="s">
        <v>2405</v>
      </c>
      <c r="G711" s="14" t="s">
        <v>2406</v>
      </c>
      <c r="H711" s="14" t="s">
        <v>2407</v>
      </c>
      <c r="I711" s="15">
        <v>360</v>
      </c>
      <c r="J711" s="77">
        <v>3</v>
      </c>
      <c r="K711" s="92"/>
    </row>
    <row r="712" spans="1:11" ht="97.8" customHeight="1" x14ac:dyDescent="0.25">
      <c r="A712" s="14" t="s">
        <v>1753</v>
      </c>
      <c r="B712" s="14"/>
      <c r="C712" s="14"/>
      <c r="D712" s="16"/>
      <c r="E712" s="16"/>
      <c r="F712" s="14" t="s">
        <v>3436</v>
      </c>
      <c r="G712" s="14"/>
      <c r="H712" s="14"/>
      <c r="I712" s="15"/>
      <c r="J712" s="77"/>
      <c r="K712" s="92"/>
    </row>
    <row r="713" spans="1:11" ht="35.4" customHeight="1" x14ac:dyDescent="0.25">
      <c r="A713" s="14" t="s">
        <v>1753</v>
      </c>
      <c r="B713" s="14" t="s">
        <v>2093</v>
      </c>
      <c r="C713" s="14" t="s">
        <v>2094</v>
      </c>
      <c r="D713" s="16">
        <v>45735</v>
      </c>
      <c r="E713" s="16"/>
      <c r="F713" s="14" t="s">
        <v>2095</v>
      </c>
      <c r="G713" s="14"/>
      <c r="H713" s="14" t="s">
        <v>1798</v>
      </c>
      <c r="I713" s="15">
        <v>1995</v>
      </c>
      <c r="J713" s="77">
        <v>3</v>
      </c>
      <c r="K713" s="92"/>
    </row>
    <row r="714" spans="1:11" ht="20.399999999999999" x14ac:dyDescent="0.25">
      <c r="A714" s="14" t="s">
        <v>1753</v>
      </c>
      <c r="B714" s="14" t="s">
        <v>2009</v>
      </c>
      <c r="C714" s="14"/>
      <c r="D714" s="16">
        <v>45735</v>
      </c>
      <c r="E714" s="16"/>
      <c r="F714" s="14" t="s">
        <v>2096</v>
      </c>
      <c r="G714" s="14"/>
      <c r="H714" s="14" t="s">
        <v>1760</v>
      </c>
      <c r="I714" s="15">
        <v>20</v>
      </c>
      <c r="J714" s="77">
        <v>3</v>
      </c>
      <c r="K714" s="92"/>
    </row>
    <row r="715" spans="1:11" ht="20.399999999999999" x14ac:dyDescent="0.25">
      <c r="A715" s="14" t="s">
        <v>1753</v>
      </c>
      <c r="B715" s="14" t="s">
        <v>2009</v>
      </c>
      <c r="C715" s="14"/>
      <c r="D715" s="16">
        <v>45735</v>
      </c>
      <c r="E715" s="16"/>
      <c r="F715" s="14" t="s">
        <v>2096</v>
      </c>
      <c r="G715" s="14"/>
      <c r="H715" s="14" t="s">
        <v>1760</v>
      </c>
      <c r="I715" s="15">
        <v>3</v>
      </c>
      <c r="J715" s="77">
        <v>3</v>
      </c>
      <c r="K715" s="92"/>
    </row>
    <row r="716" spans="1:11" ht="35.4" customHeight="1" x14ac:dyDescent="0.25">
      <c r="A716" s="14" t="s">
        <v>1753</v>
      </c>
      <c r="B716" s="14" t="s">
        <v>2536</v>
      </c>
      <c r="C716" s="14" t="s">
        <v>2537</v>
      </c>
      <c r="D716" s="16">
        <v>45771</v>
      </c>
      <c r="E716" s="16"/>
      <c r="F716" s="14" t="s">
        <v>2538</v>
      </c>
      <c r="G716" s="14"/>
      <c r="H716" s="14" t="s">
        <v>1798</v>
      </c>
      <c r="I716" s="15">
        <v>1995</v>
      </c>
      <c r="J716" s="77">
        <v>3</v>
      </c>
      <c r="K716" s="92"/>
    </row>
    <row r="717" spans="1:11" ht="25.8" customHeight="1" x14ac:dyDescent="0.25">
      <c r="A717" s="14" t="s">
        <v>1753</v>
      </c>
      <c r="B717" s="14" t="s">
        <v>2564</v>
      </c>
      <c r="C717" s="14" t="s">
        <v>2565</v>
      </c>
      <c r="D717" s="16">
        <v>45772</v>
      </c>
      <c r="E717" s="16"/>
      <c r="F717" s="14" t="s">
        <v>2566</v>
      </c>
      <c r="G717" s="14" t="s">
        <v>1967</v>
      </c>
      <c r="H717" s="14" t="s">
        <v>1776</v>
      </c>
      <c r="I717" s="15">
        <v>2052</v>
      </c>
      <c r="J717" s="77">
        <v>3</v>
      </c>
      <c r="K717" s="92"/>
    </row>
    <row r="718" spans="1:11" ht="25.8" customHeight="1" x14ac:dyDescent="0.25">
      <c r="A718" s="14" t="s">
        <v>1753</v>
      </c>
      <c r="B718" s="14" t="s">
        <v>2138</v>
      </c>
      <c r="C718" s="14"/>
      <c r="D718" s="16">
        <v>45777</v>
      </c>
      <c r="E718" s="16"/>
      <c r="F718" s="14" t="s">
        <v>3355</v>
      </c>
      <c r="G718" s="14"/>
      <c r="H718" s="14" t="s">
        <v>2334</v>
      </c>
      <c r="I718" s="15">
        <v>1000</v>
      </c>
      <c r="J718" s="77">
        <v>3</v>
      </c>
      <c r="K718" s="92"/>
    </row>
    <row r="719" spans="1:11" ht="48" customHeight="1" x14ac:dyDescent="0.25">
      <c r="A719" s="14" t="s">
        <v>1753</v>
      </c>
      <c r="B719" s="14" t="s">
        <v>3335</v>
      </c>
      <c r="C719" s="14" t="s">
        <v>3336</v>
      </c>
      <c r="D719" s="16">
        <v>45805</v>
      </c>
      <c r="E719" s="16"/>
      <c r="F719" s="14" t="s">
        <v>3350</v>
      </c>
      <c r="G719" s="14"/>
      <c r="H719" s="14" t="s">
        <v>3339</v>
      </c>
      <c r="I719" s="15">
        <v>0</v>
      </c>
      <c r="J719" s="77">
        <v>3</v>
      </c>
      <c r="K719" s="92"/>
    </row>
    <row r="720" spans="1:11" ht="39.6" customHeight="1" x14ac:dyDescent="0.25">
      <c r="A720" s="14" t="s">
        <v>1753</v>
      </c>
      <c r="B720" s="14" t="s">
        <v>3337</v>
      </c>
      <c r="C720" s="14" t="s">
        <v>3338</v>
      </c>
      <c r="D720" s="16">
        <v>45805</v>
      </c>
      <c r="E720" s="16"/>
      <c r="F720" s="14" t="s">
        <v>3351</v>
      </c>
      <c r="G720" s="14"/>
      <c r="H720" s="14" t="s">
        <v>3340</v>
      </c>
      <c r="I720" s="15">
        <v>0</v>
      </c>
      <c r="J720" s="77">
        <v>3</v>
      </c>
      <c r="K720" s="92"/>
    </row>
    <row r="721" spans="1:11" ht="35.4" customHeight="1" x14ac:dyDescent="0.25">
      <c r="A721" s="14" t="s">
        <v>1753</v>
      </c>
      <c r="B721" s="14" t="s">
        <v>3341</v>
      </c>
      <c r="C721" s="14" t="s">
        <v>3342</v>
      </c>
      <c r="D721" s="16">
        <v>45805</v>
      </c>
      <c r="E721" s="16"/>
      <c r="F721" s="14" t="s">
        <v>3352</v>
      </c>
      <c r="G721" s="14"/>
      <c r="H721" s="14" t="s">
        <v>3345</v>
      </c>
      <c r="I721" s="15">
        <v>0</v>
      </c>
      <c r="J721" s="77">
        <v>3</v>
      </c>
      <c r="K721" s="92"/>
    </row>
    <row r="722" spans="1:11" ht="39.6" customHeight="1" x14ac:dyDescent="0.25">
      <c r="A722" s="14" t="s">
        <v>1753</v>
      </c>
      <c r="B722" s="14" t="s">
        <v>3343</v>
      </c>
      <c r="C722" s="14" t="s">
        <v>3344</v>
      </c>
      <c r="D722" s="16">
        <v>45805</v>
      </c>
      <c r="E722" s="16"/>
      <c r="F722" s="14" t="s">
        <v>3354</v>
      </c>
      <c r="G722" s="14"/>
      <c r="H722" s="14" t="s">
        <v>3346</v>
      </c>
      <c r="I722" s="15">
        <v>0</v>
      </c>
      <c r="J722" s="77">
        <v>3</v>
      </c>
      <c r="K722" s="92"/>
    </row>
    <row r="723" spans="1:11" ht="37.799999999999997" customHeight="1" x14ac:dyDescent="0.25">
      <c r="A723" s="14" t="s">
        <v>1753</v>
      </c>
      <c r="B723" s="14" t="s">
        <v>3347</v>
      </c>
      <c r="C723" s="14" t="s">
        <v>3348</v>
      </c>
      <c r="D723" s="16">
        <v>45805</v>
      </c>
      <c r="E723" s="16"/>
      <c r="F723" s="14" t="s">
        <v>3353</v>
      </c>
      <c r="G723" s="14"/>
      <c r="H723" s="14" t="s">
        <v>3349</v>
      </c>
      <c r="I723" s="15">
        <v>0</v>
      </c>
      <c r="J723" s="77">
        <v>3</v>
      </c>
      <c r="K723" s="92"/>
    </row>
    <row r="724" spans="1:11" ht="46.2" customHeight="1" x14ac:dyDescent="0.25">
      <c r="A724" s="14" t="s">
        <v>1753</v>
      </c>
      <c r="B724" s="14" t="s">
        <v>3441</v>
      </c>
      <c r="C724" s="14" t="s">
        <v>3442</v>
      </c>
      <c r="D724" s="16">
        <v>45805</v>
      </c>
      <c r="E724" s="16"/>
      <c r="F724" s="14" t="s">
        <v>3448</v>
      </c>
      <c r="G724" s="14" t="s">
        <v>3443</v>
      </c>
      <c r="H724" s="14" t="s">
        <v>3444</v>
      </c>
      <c r="I724" s="15">
        <v>0</v>
      </c>
      <c r="J724" s="77">
        <v>3</v>
      </c>
      <c r="K724" s="92"/>
    </row>
    <row r="725" spans="1:11" ht="47.4" customHeight="1" x14ac:dyDescent="0.25">
      <c r="A725" s="14" t="s">
        <v>1753</v>
      </c>
      <c r="B725" s="14" t="s">
        <v>3445</v>
      </c>
      <c r="C725" s="14" t="s">
        <v>3446</v>
      </c>
      <c r="D725" s="16">
        <v>45805</v>
      </c>
      <c r="E725" s="16"/>
      <c r="F725" s="14" t="s">
        <v>3449</v>
      </c>
      <c r="G725" s="14"/>
      <c r="H725" s="14" t="s">
        <v>3447</v>
      </c>
      <c r="I725" s="15">
        <v>0</v>
      </c>
      <c r="J725" s="77">
        <v>3</v>
      </c>
      <c r="K725" s="92"/>
    </row>
    <row r="726" spans="1:11" ht="37.799999999999997" customHeight="1" x14ac:dyDescent="0.25">
      <c r="A726" s="14" t="s">
        <v>1753</v>
      </c>
      <c r="B726" s="14" t="s">
        <v>3193</v>
      </c>
      <c r="C726" s="14"/>
      <c r="D726" s="16">
        <v>45803</v>
      </c>
      <c r="E726" s="16"/>
      <c r="F726" s="14" t="s">
        <v>3435</v>
      </c>
      <c r="G726" s="14"/>
      <c r="H726" s="14" t="s">
        <v>2334</v>
      </c>
      <c r="I726" s="15">
        <v>-730.67</v>
      </c>
      <c r="J726" s="77">
        <v>3</v>
      </c>
      <c r="K726" s="92"/>
    </row>
    <row r="727" spans="1:11" ht="26.4" customHeight="1" x14ac:dyDescent="0.25">
      <c r="A727" s="14" t="s">
        <v>1753</v>
      </c>
      <c r="B727" s="14" t="s">
        <v>3504</v>
      </c>
      <c r="C727" s="14" t="s">
        <v>3505</v>
      </c>
      <c r="D727" s="16">
        <v>45792</v>
      </c>
      <c r="E727" s="16"/>
      <c r="F727" s="14" t="s">
        <v>3506</v>
      </c>
      <c r="G727" s="14" t="s">
        <v>2333</v>
      </c>
      <c r="H727" s="14" t="s">
        <v>2334</v>
      </c>
      <c r="I727" s="15">
        <v>240</v>
      </c>
      <c r="J727" s="77">
        <v>3</v>
      </c>
      <c r="K727" s="92"/>
    </row>
    <row r="728" spans="1:11" ht="26.4" customHeight="1" x14ac:dyDescent="0.25">
      <c r="A728" s="14" t="s">
        <v>1753</v>
      </c>
      <c r="B728" s="14" t="s">
        <v>3577</v>
      </c>
      <c r="C728" s="14" t="s">
        <v>3578</v>
      </c>
      <c r="D728" s="16">
        <v>45786</v>
      </c>
      <c r="E728" s="16"/>
      <c r="F728" s="14" t="s">
        <v>3579</v>
      </c>
      <c r="G728" s="14" t="s">
        <v>2573</v>
      </c>
      <c r="H728" s="14" t="s">
        <v>2574</v>
      </c>
      <c r="I728" s="15">
        <v>240</v>
      </c>
      <c r="J728" s="77">
        <v>3</v>
      </c>
      <c r="K728" s="92"/>
    </row>
    <row r="729" spans="1:11" ht="26.4" customHeight="1" x14ac:dyDescent="0.25">
      <c r="A729" s="14" t="s">
        <v>1753</v>
      </c>
      <c r="B729" s="14" t="s">
        <v>4592</v>
      </c>
      <c r="C729" s="14" t="s">
        <v>3219</v>
      </c>
      <c r="D729" s="16">
        <v>45824</v>
      </c>
      <c r="E729" s="16"/>
      <c r="F729" s="14" t="s">
        <v>4593</v>
      </c>
      <c r="G729" s="14" t="s">
        <v>2333</v>
      </c>
      <c r="H729" s="14" t="s">
        <v>2334</v>
      </c>
      <c r="I729" s="15">
        <v>278.39999999999998</v>
      </c>
      <c r="J729" s="77">
        <v>3</v>
      </c>
      <c r="K729" s="92"/>
    </row>
    <row r="730" spans="1:11" ht="32.4" customHeight="1" x14ac:dyDescent="0.25">
      <c r="A730" s="14" t="s">
        <v>1753</v>
      </c>
      <c r="B730" s="14" t="s">
        <v>4638</v>
      </c>
      <c r="C730" s="14" t="s">
        <v>4639</v>
      </c>
      <c r="D730" s="16">
        <v>45827</v>
      </c>
      <c r="E730" s="16"/>
      <c r="F730" s="14" t="s">
        <v>4641</v>
      </c>
      <c r="G730" s="14" t="s">
        <v>2505</v>
      </c>
      <c r="H730" s="14" t="s">
        <v>2506</v>
      </c>
      <c r="I730" s="15">
        <v>20.8</v>
      </c>
      <c r="J730" s="77">
        <v>3</v>
      </c>
      <c r="K730" s="92"/>
    </row>
    <row r="731" spans="1:11" ht="109.8" customHeight="1" x14ac:dyDescent="0.25">
      <c r="A731" s="14" t="s">
        <v>1753</v>
      </c>
      <c r="B731" s="14"/>
      <c r="C731" s="14"/>
      <c r="D731" s="16"/>
      <c r="E731" s="16"/>
      <c r="F731" s="14" t="s">
        <v>2528</v>
      </c>
      <c r="G731" s="14"/>
      <c r="H731" s="14"/>
      <c r="I731" s="15"/>
      <c r="J731" s="77"/>
      <c r="K731" s="92"/>
    </row>
    <row r="732" spans="1:11" ht="47.4" customHeight="1" x14ac:dyDescent="0.25">
      <c r="A732" s="14" t="s">
        <v>1753</v>
      </c>
      <c r="B732" s="14" t="s">
        <v>2523</v>
      </c>
      <c r="C732" s="14" t="s">
        <v>2524</v>
      </c>
      <c r="D732" s="16">
        <v>45769</v>
      </c>
      <c r="E732" s="16"/>
      <c r="F732" s="14" t="s">
        <v>2527</v>
      </c>
      <c r="G732" s="14" t="s">
        <v>2525</v>
      </c>
      <c r="H732" s="14" t="s">
        <v>2526</v>
      </c>
      <c r="I732" s="15">
        <v>16</v>
      </c>
      <c r="J732" s="77">
        <v>2</v>
      </c>
      <c r="K732" s="92"/>
    </row>
    <row r="733" spans="1:11" ht="34.799999999999997" customHeight="1" x14ac:dyDescent="0.25">
      <c r="A733" s="14" t="s">
        <v>1753</v>
      </c>
      <c r="B733" s="14" t="s">
        <v>2138</v>
      </c>
      <c r="C733" s="14"/>
      <c r="D733" s="16">
        <v>45771</v>
      </c>
      <c r="E733" s="16"/>
      <c r="F733" s="14" t="s">
        <v>3330</v>
      </c>
      <c r="G733" s="14"/>
      <c r="H733" s="14" t="s">
        <v>2019</v>
      </c>
      <c r="I733" s="15">
        <v>100</v>
      </c>
      <c r="J733" s="77">
        <v>2</v>
      </c>
      <c r="K733" s="92"/>
    </row>
    <row r="734" spans="1:11" ht="57" customHeight="1" x14ac:dyDescent="0.25">
      <c r="A734" s="14" t="s">
        <v>1753</v>
      </c>
      <c r="B734" s="14" t="s">
        <v>3325</v>
      </c>
      <c r="C734" s="14" t="s">
        <v>3326</v>
      </c>
      <c r="D734" s="16">
        <v>45784</v>
      </c>
      <c r="E734" s="16"/>
      <c r="F734" s="14" t="s">
        <v>3329</v>
      </c>
      <c r="G734" s="14" t="s">
        <v>3327</v>
      </c>
      <c r="H734" s="14" t="s">
        <v>3328</v>
      </c>
      <c r="I734" s="15">
        <v>0</v>
      </c>
      <c r="J734" s="77">
        <v>2</v>
      </c>
      <c r="K734" s="92"/>
    </row>
    <row r="735" spans="1:11" ht="36" customHeight="1" x14ac:dyDescent="0.25">
      <c r="A735" s="14" t="s">
        <v>1753</v>
      </c>
      <c r="B735" s="14" t="s">
        <v>3193</v>
      </c>
      <c r="C735" s="14"/>
      <c r="D735" s="16">
        <v>45782</v>
      </c>
      <c r="E735" s="16"/>
      <c r="F735" s="14" t="s">
        <v>3433</v>
      </c>
      <c r="G735" s="14"/>
      <c r="H735" s="14" t="s">
        <v>2019</v>
      </c>
      <c r="I735" s="15">
        <v>-81.2</v>
      </c>
      <c r="J735" s="77">
        <v>2</v>
      </c>
      <c r="K735" s="92"/>
    </row>
    <row r="736" spans="1:11" ht="43.2" customHeight="1" x14ac:dyDescent="0.25">
      <c r="A736" s="14" t="s">
        <v>1753</v>
      </c>
      <c r="B736" s="14" t="s">
        <v>3590</v>
      </c>
      <c r="C736" s="14" t="s">
        <v>3591</v>
      </c>
      <c r="D736" s="16">
        <v>45784</v>
      </c>
      <c r="E736" s="16"/>
      <c r="F736" s="14" t="s">
        <v>3592</v>
      </c>
      <c r="G736" s="14" t="s">
        <v>3327</v>
      </c>
      <c r="H736" s="14" t="s">
        <v>3328</v>
      </c>
      <c r="I736" s="15">
        <v>142.52000000000001</v>
      </c>
      <c r="J736" s="77">
        <v>2</v>
      </c>
      <c r="K736" s="92"/>
    </row>
    <row r="737" spans="1:11" ht="24.6" customHeight="1" x14ac:dyDescent="0.25">
      <c r="A737" s="14" t="s">
        <v>1753</v>
      </c>
      <c r="B737" s="14" t="s">
        <v>3193</v>
      </c>
      <c r="C737" s="14"/>
      <c r="D737" s="16">
        <v>45784</v>
      </c>
      <c r="E737" s="16"/>
      <c r="F737" s="14" t="s">
        <v>3593</v>
      </c>
      <c r="G737" s="14"/>
      <c r="H737" s="14" t="s">
        <v>1760</v>
      </c>
      <c r="I737" s="15">
        <v>10</v>
      </c>
      <c r="J737" s="77">
        <v>2</v>
      </c>
      <c r="K737" s="92"/>
    </row>
    <row r="738" spans="1:11" ht="36" customHeight="1" x14ac:dyDescent="0.25">
      <c r="A738" s="14" t="s">
        <v>1753</v>
      </c>
      <c r="B738" s="14" t="s">
        <v>3880</v>
      </c>
      <c r="C738" s="14" t="s">
        <v>3881</v>
      </c>
      <c r="D738" s="16">
        <v>45791</v>
      </c>
      <c r="E738" s="16"/>
      <c r="F738" s="14" t="s">
        <v>3882</v>
      </c>
      <c r="G738" s="14"/>
      <c r="H738" s="14" t="s">
        <v>3094</v>
      </c>
      <c r="I738" s="15">
        <v>160.08000000000001</v>
      </c>
      <c r="J738" s="77">
        <v>3</v>
      </c>
      <c r="K738" s="92"/>
    </row>
    <row r="739" spans="1:11" ht="108" customHeight="1" x14ac:dyDescent="0.25">
      <c r="A739" s="14" t="s">
        <v>1753</v>
      </c>
      <c r="B739" s="14"/>
      <c r="C739" s="14"/>
      <c r="D739" s="16"/>
      <c r="E739" s="16"/>
      <c r="F739" s="14" t="s">
        <v>2378</v>
      </c>
      <c r="G739" s="14"/>
      <c r="H739" s="14"/>
      <c r="I739" s="15"/>
      <c r="J739" s="77"/>
      <c r="K739" s="92"/>
    </row>
    <row r="740" spans="1:11" ht="33.6" customHeight="1" x14ac:dyDescent="0.25">
      <c r="A740" s="14" t="s">
        <v>1753</v>
      </c>
      <c r="B740" s="14" t="s">
        <v>2373</v>
      </c>
      <c r="C740" s="14" t="s">
        <v>2374</v>
      </c>
      <c r="D740" s="16">
        <v>45755</v>
      </c>
      <c r="E740" s="16"/>
      <c r="F740" s="14" t="s">
        <v>2375</v>
      </c>
      <c r="G740" s="14" t="s">
        <v>2376</v>
      </c>
      <c r="H740" s="14" t="s">
        <v>2377</v>
      </c>
      <c r="I740" s="15">
        <v>2300</v>
      </c>
      <c r="J740" s="77">
        <v>2</v>
      </c>
      <c r="K740" s="92"/>
    </row>
    <row r="741" spans="1:11" ht="47.4" customHeight="1" x14ac:dyDescent="0.25">
      <c r="A741" s="14" t="s">
        <v>1753</v>
      </c>
      <c r="B741" s="14" t="s">
        <v>3256</v>
      </c>
      <c r="C741" s="14" t="s">
        <v>3257</v>
      </c>
      <c r="D741" s="16">
        <v>45797</v>
      </c>
      <c r="E741" s="16"/>
      <c r="F741" s="14" t="s">
        <v>3258</v>
      </c>
      <c r="G741" s="14" t="s">
        <v>2505</v>
      </c>
      <c r="H741" s="14" t="s">
        <v>2506</v>
      </c>
      <c r="I741" s="15">
        <v>301.5</v>
      </c>
      <c r="J741" s="77">
        <v>2</v>
      </c>
      <c r="K741" s="92"/>
    </row>
    <row r="742" spans="1:11" ht="47.4" customHeight="1" x14ac:dyDescent="0.25">
      <c r="A742" s="14" t="s">
        <v>1753</v>
      </c>
      <c r="B742" s="14" t="s">
        <v>3256</v>
      </c>
      <c r="C742" s="14" t="s">
        <v>3257</v>
      </c>
      <c r="D742" s="16">
        <v>45797</v>
      </c>
      <c r="E742" s="16"/>
      <c r="F742" s="14" t="s">
        <v>3258</v>
      </c>
      <c r="G742" s="14" t="s">
        <v>2505</v>
      </c>
      <c r="H742" s="14" t="s">
        <v>2506</v>
      </c>
      <c r="I742" s="15">
        <v>44</v>
      </c>
      <c r="J742" s="77">
        <v>3</v>
      </c>
      <c r="K742" s="92"/>
    </row>
    <row r="743" spans="1:11" ht="96" customHeight="1" x14ac:dyDescent="0.25">
      <c r="A743" s="14" t="s">
        <v>1753</v>
      </c>
      <c r="B743" s="14"/>
      <c r="C743" s="14"/>
      <c r="D743" s="16"/>
      <c r="E743" s="16"/>
      <c r="F743" s="14" t="s">
        <v>2462</v>
      </c>
      <c r="G743" s="14"/>
      <c r="H743" s="14"/>
      <c r="I743" s="15"/>
      <c r="J743" s="77"/>
      <c r="K743" s="92"/>
    </row>
    <row r="744" spans="1:11" ht="33.6" customHeight="1" x14ac:dyDescent="0.25">
      <c r="A744" s="14" t="s">
        <v>1753</v>
      </c>
      <c r="B744" s="14" t="s">
        <v>2364</v>
      </c>
      <c r="C744" s="14" t="s">
        <v>2365</v>
      </c>
      <c r="D744" s="16">
        <v>45755</v>
      </c>
      <c r="E744" s="16"/>
      <c r="F744" s="14" t="s">
        <v>2366</v>
      </c>
      <c r="G744" s="14"/>
      <c r="H744" s="14" t="s">
        <v>2367</v>
      </c>
      <c r="I744" s="15">
        <v>484</v>
      </c>
      <c r="J744" s="77">
        <v>3</v>
      </c>
      <c r="K744" s="92"/>
    </row>
    <row r="745" spans="1:11" ht="23.4" customHeight="1" x14ac:dyDescent="0.25">
      <c r="A745" s="14" t="s">
        <v>1753</v>
      </c>
      <c r="B745" s="14" t="s">
        <v>2463</v>
      </c>
      <c r="C745" s="14" t="s">
        <v>2464</v>
      </c>
      <c r="D745" s="16">
        <v>45763</v>
      </c>
      <c r="E745" s="16"/>
      <c r="F745" s="14" t="s">
        <v>2465</v>
      </c>
      <c r="G745" s="14" t="s">
        <v>2466</v>
      </c>
      <c r="H745" s="14" t="s">
        <v>2467</v>
      </c>
      <c r="I745" s="15">
        <v>330</v>
      </c>
      <c r="J745" s="77">
        <v>3</v>
      </c>
      <c r="K745" s="92"/>
    </row>
    <row r="746" spans="1:11" ht="25.8" customHeight="1" x14ac:dyDescent="0.25">
      <c r="A746" s="14" t="s">
        <v>1753</v>
      </c>
      <c r="B746" s="14" t="s">
        <v>2773</v>
      </c>
      <c r="C746" s="14" t="s">
        <v>2774</v>
      </c>
      <c r="D746" s="16">
        <v>45755</v>
      </c>
      <c r="E746" s="16"/>
      <c r="F746" s="14" t="s">
        <v>2775</v>
      </c>
      <c r="G746" s="14"/>
      <c r="H746" s="14" t="s">
        <v>2776</v>
      </c>
      <c r="I746" s="15">
        <v>92</v>
      </c>
      <c r="J746" s="77">
        <v>3</v>
      </c>
      <c r="K746" s="92"/>
    </row>
    <row r="747" spans="1:11" ht="99" customHeight="1" x14ac:dyDescent="0.25">
      <c r="A747" s="14" t="s">
        <v>1753</v>
      </c>
      <c r="B747" s="14"/>
      <c r="C747" s="14"/>
      <c r="D747" s="16"/>
      <c r="E747" s="16"/>
      <c r="F747" s="14" t="s">
        <v>6592</v>
      </c>
      <c r="G747" s="14"/>
      <c r="H747" s="14"/>
      <c r="I747" s="15"/>
      <c r="J747" s="77"/>
      <c r="K747" s="92"/>
    </row>
    <row r="748" spans="1:11" ht="37.799999999999997" customHeight="1" x14ac:dyDescent="0.25">
      <c r="A748" s="14" t="s">
        <v>1753</v>
      </c>
      <c r="B748" s="14" t="s">
        <v>5926</v>
      </c>
      <c r="C748" s="14" t="s">
        <v>3505</v>
      </c>
      <c r="D748" s="16">
        <v>45869</v>
      </c>
      <c r="E748" s="16"/>
      <c r="F748" s="14" t="s">
        <v>5927</v>
      </c>
      <c r="G748" s="14" t="s">
        <v>2521</v>
      </c>
      <c r="H748" s="14" t="s">
        <v>2522</v>
      </c>
      <c r="I748" s="15">
        <v>540</v>
      </c>
      <c r="J748" s="77">
        <v>3</v>
      </c>
      <c r="K748" s="92"/>
    </row>
    <row r="749" spans="1:11" ht="46.2" customHeight="1" x14ac:dyDescent="0.25">
      <c r="A749" s="14" t="s">
        <v>1753</v>
      </c>
      <c r="B749" s="14" t="s">
        <v>5928</v>
      </c>
      <c r="C749" s="14" t="s">
        <v>5929</v>
      </c>
      <c r="D749" s="16">
        <v>45869</v>
      </c>
      <c r="E749" s="16"/>
      <c r="F749" s="14" t="s">
        <v>5930</v>
      </c>
      <c r="G749" s="14" t="s">
        <v>5931</v>
      </c>
      <c r="H749" s="14" t="s">
        <v>5932</v>
      </c>
      <c r="I749" s="15">
        <v>900</v>
      </c>
      <c r="J749" s="77">
        <v>3</v>
      </c>
      <c r="K749" s="92"/>
    </row>
    <row r="750" spans="1:11" ht="93" customHeight="1" x14ac:dyDescent="0.25">
      <c r="A750" s="14" t="s">
        <v>1753</v>
      </c>
      <c r="B750" s="14"/>
      <c r="C750" s="14"/>
      <c r="D750" s="16"/>
      <c r="E750" s="16"/>
      <c r="F750" s="14" t="s">
        <v>6591</v>
      </c>
      <c r="G750" s="14"/>
      <c r="H750" s="14"/>
      <c r="I750" s="15"/>
      <c r="J750" s="77"/>
      <c r="K750" s="92"/>
    </row>
    <row r="751" spans="1:11" ht="31.8" customHeight="1" x14ac:dyDescent="0.25">
      <c r="A751" s="14" t="s">
        <v>1753</v>
      </c>
      <c r="B751" s="14" t="s">
        <v>5933</v>
      </c>
      <c r="C751" s="14" t="s">
        <v>3470</v>
      </c>
      <c r="D751" s="16">
        <v>45869</v>
      </c>
      <c r="E751" s="16"/>
      <c r="F751" s="14" t="s">
        <v>5934</v>
      </c>
      <c r="G751" s="14" t="s">
        <v>2521</v>
      </c>
      <c r="H751" s="14" t="s">
        <v>2522</v>
      </c>
      <c r="I751" s="15">
        <v>504</v>
      </c>
      <c r="J751" s="77">
        <v>3</v>
      </c>
      <c r="K751" s="92"/>
    </row>
    <row r="752" spans="1:11" ht="86.4" customHeight="1" x14ac:dyDescent="0.25">
      <c r="A752" s="14" t="s">
        <v>1753</v>
      </c>
      <c r="B752" s="14"/>
      <c r="C752" s="14"/>
      <c r="D752" s="16"/>
      <c r="E752" s="16"/>
      <c r="F752" s="14" t="s">
        <v>3675</v>
      </c>
      <c r="G752" s="14"/>
      <c r="H752" s="14"/>
      <c r="I752" s="15"/>
      <c r="J752" s="77"/>
      <c r="K752" s="92"/>
    </row>
    <row r="753" spans="1:11" ht="36.6" customHeight="1" x14ac:dyDescent="0.25">
      <c r="A753" s="14" t="s">
        <v>1753</v>
      </c>
      <c r="B753" s="14" t="s">
        <v>2368</v>
      </c>
      <c r="C753" s="14" t="s">
        <v>2369</v>
      </c>
      <c r="D753" s="16">
        <v>45755</v>
      </c>
      <c r="E753" s="16"/>
      <c r="F753" s="14" t="s">
        <v>2370</v>
      </c>
      <c r="G753" s="14" t="s">
        <v>2371</v>
      </c>
      <c r="H753" s="14" t="s">
        <v>2372</v>
      </c>
      <c r="I753" s="15">
        <v>1760</v>
      </c>
      <c r="J753" s="77">
        <v>2</v>
      </c>
      <c r="K753" s="92"/>
    </row>
    <row r="754" spans="1:11" ht="44.4" customHeight="1" x14ac:dyDescent="0.25">
      <c r="A754" s="14" t="s">
        <v>1753</v>
      </c>
      <c r="B754" s="14" t="s">
        <v>2427</v>
      </c>
      <c r="C754" s="14" t="s">
        <v>2368</v>
      </c>
      <c r="D754" s="16">
        <v>45772</v>
      </c>
      <c r="E754" s="16"/>
      <c r="F754" s="14" t="s">
        <v>2428</v>
      </c>
      <c r="G754" s="14"/>
      <c r="H754" s="14" t="s">
        <v>1813</v>
      </c>
      <c r="I754" s="15">
        <v>404.8</v>
      </c>
      <c r="J754" s="77">
        <v>2</v>
      </c>
      <c r="K754" s="92"/>
    </row>
    <row r="755" spans="1:11" ht="46.8" customHeight="1" x14ac:dyDescent="0.25">
      <c r="A755" s="14" t="s">
        <v>1753</v>
      </c>
      <c r="B755" s="14" t="s">
        <v>2411</v>
      </c>
      <c r="C755" s="14" t="s">
        <v>2412</v>
      </c>
      <c r="D755" s="16">
        <v>45761</v>
      </c>
      <c r="E755" s="16"/>
      <c r="F755" s="14" t="s">
        <v>2413</v>
      </c>
      <c r="G755" s="14" t="s">
        <v>2298</v>
      </c>
      <c r="H755" s="14" t="s">
        <v>2299</v>
      </c>
      <c r="I755" s="15">
        <v>504</v>
      </c>
      <c r="J755" s="77">
        <v>2</v>
      </c>
      <c r="K755" s="92"/>
    </row>
    <row r="756" spans="1:11" ht="26.4" customHeight="1" x14ac:dyDescent="0.25">
      <c r="A756" s="14" t="s">
        <v>1753</v>
      </c>
      <c r="B756" s="14" t="s">
        <v>2907</v>
      </c>
      <c r="C756" s="14" t="s">
        <v>2908</v>
      </c>
      <c r="D756" s="16">
        <v>45761</v>
      </c>
      <c r="E756" s="16"/>
      <c r="F756" s="14" t="s">
        <v>2911</v>
      </c>
      <c r="G756" s="14" t="s">
        <v>2912</v>
      </c>
      <c r="H756" s="14" t="s">
        <v>2914</v>
      </c>
      <c r="I756" s="15">
        <v>41.26</v>
      </c>
      <c r="J756" s="77">
        <v>2</v>
      </c>
      <c r="K756" s="92"/>
    </row>
    <row r="757" spans="1:11" ht="27" customHeight="1" x14ac:dyDescent="0.25">
      <c r="A757" s="14" t="s">
        <v>1753</v>
      </c>
      <c r="B757" s="14" t="s">
        <v>2909</v>
      </c>
      <c r="C757" s="14" t="s">
        <v>2910</v>
      </c>
      <c r="D757" s="16">
        <v>45762</v>
      </c>
      <c r="E757" s="16"/>
      <c r="F757" s="14" t="s">
        <v>2913</v>
      </c>
      <c r="G757" s="14" t="s">
        <v>2912</v>
      </c>
      <c r="H757" s="14" t="s">
        <v>2914</v>
      </c>
      <c r="I757" s="15">
        <v>44</v>
      </c>
      <c r="J757" s="77">
        <v>2</v>
      </c>
      <c r="K757" s="92"/>
    </row>
    <row r="758" spans="1:11" ht="36.6" customHeight="1" x14ac:dyDescent="0.25">
      <c r="A758" s="14" t="s">
        <v>1753</v>
      </c>
      <c r="B758" s="14" t="s">
        <v>3625</v>
      </c>
      <c r="C758" s="14" t="s">
        <v>2301</v>
      </c>
      <c r="D758" s="16">
        <v>45792</v>
      </c>
      <c r="E758" s="16"/>
      <c r="F758" s="14" t="s">
        <v>3626</v>
      </c>
      <c r="G758" s="14" t="s">
        <v>1983</v>
      </c>
      <c r="H758" s="14" t="s">
        <v>1984</v>
      </c>
      <c r="I758" s="15">
        <v>480</v>
      </c>
      <c r="J758" s="77">
        <v>3</v>
      </c>
      <c r="K758" s="92"/>
    </row>
    <row r="759" spans="1:11" ht="87" customHeight="1" x14ac:dyDescent="0.25">
      <c r="A759" s="14" t="s">
        <v>1753</v>
      </c>
      <c r="B759" s="14"/>
      <c r="C759" s="14"/>
      <c r="D759" s="16"/>
      <c r="E759" s="16"/>
      <c r="F759" s="14" t="s">
        <v>5055</v>
      </c>
      <c r="G759" s="14"/>
      <c r="H759" s="14"/>
      <c r="I759" s="15"/>
      <c r="J759" s="77"/>
      <c r="K759" s="92"/>
    </row>
    <row r="760" spans="1:11" ht="36.6" customHeight="1" x14ac:dyDescent="0.25">
      <c r="A760" s="14" t="s">
        <v>1753</v>
      </c>
      <c r="B760" s="14" t="s">
        <v>3672</v>
      </c>
      <c r="C760" s="14" t="s">
        <v>3673</v>
      </c>
      <c r="D760" s="16">
        <v>45807</v>
      </c>
      <c r="E760" s="16"/>
      <c r="F760" s="14" t="s">
        <v>3674</v>
      </c>
      <c r="G760" s="14" t="s">
        <v>2298</v>
      </c>
      <c r="H760" s="14" t="s">
        <v>2299</v>
      </c>
      <c r="I760" s="15">
        <v>7200.14</v>
      </c>
      <c r="J760" s="77">
        <v>3</v>
      </c>
      <c r="K760" s="92"/>
    </row>
    <row r="761" spans="1:11" ht="45" customHeight="1" x14ac:dyDescent="0.25">
      <c r="A761" s="14" t="s">
        <v>1753</v>
      </c>
      <c r="B761" s="14" t="s">
        <v>4494</v>
      </c>
      <c r="C761" s="14" t="s">
        <v>3475</v>
      </c>
      <c r="D761" s="16">
        <v>45812</v>
      </c>
      <c r="E761" s="16"/>
      <c r="F761" s="14" t="s">
        <v>4495</v>
      </c>
      <c r="G761" s="14" t="s">
        <v>3479</v>
      </c>
      <c r="H761" s="14" t="s">
        <v>3480</v>
      </c>
      <c r="I761" s="15">
        <v>820.02</v>
      </c>
      <c r="J761" s="77">
        <v>3</v>
      </c>
      <c r="K761" s="92"/>
    </row>
    <row r="762" spans="1:11" ht="36.6" customHeight="1" x14ac:dyDescent="0.25">
      <c r="A762" s="14" t="s">
        <v>1753</v>
      </c>
      <c r="B762" s="14" t="s">
        <v>4560</v>
      </c>
      <c r="C762" s="14" t="s">
        <v>2409</v>
      </c>
      <c r="D762" s="16">
        <v>45821</v>
      </c>
      <c r="E762" s="16"/>
      <c r="F762" s="14" t="s">
        <v>4563</v>
      </c>
      <c r="G762" s="14" t="s">
        <v>1817</v>
      </c>
      <c r="H762" s="14" t="s">
        <v>1818</v>
      </c>
      <c r="I762" s="15">
        <v>348.12</v>
      </c>
      <c r="J762" s="77">
        <v>3</v>
      </c>
      <c r="K762" s="92"/>
    </row>
    <row r="763" spans="1:11" ht="36.6" customHeight="1" x14ac:dyDescent="0.25">
      <c r="A763" s="14" t="s">
        <v>1753</v>
      </c>
      <c r="B763" s="14" t="s">
        <v>4561</v>
      </c>
      <c r="C763" s="14" t="s">
        <v>4562</v>
      </c>
      <c r="D763" s="16">
        <v>45821</v>
      </c>
      <c r="E763" s="16"/>
      <c r="F763" s="14" t="s">
        <v>4564</v>
      </c>
      <c r="G763" s="14" t="s">
        <v>1993</v>
      </c>
      <c r="H763" s="14" t="s">
        <v>1994</v>
      </c>
      <c r="I763" s="15">
        <v>649.04999999999995</v>
      </c>
      <c r="J763" s="77">
        <v>3</v>
      </c>
      <c r="K763" s="92"/>
    </row>
    <row r="764" spans="1:11" ht="25.8" customHeight="1" x14ac:dyDescent="0.25">
      <c r="A764" s="14" t="s">
        <v>1753</v>
      </c>
      <c r="B764" s="14" t="s">
        <v>5022</v>
      </c>
      <c r="C764" s="14" t="s">
        <v>5023</v>
      </c>
      <c r="D764" s="16">
        <v>45826</v>
      </c>
      <c r="E764" s="16"/>
      <c r="F764" s="14" t="s">
        <v>5024</v>
      </c>
      <c r="G764" s="14"/>
      <c r="H764" s="14" t="s">
        <v>5021</v>
      </c>
      <c r="I764" s="15">
        <v>234.97</v>
      </c>
      <c r="J764" s="77">
        <v>3</v>
      </c>
      <c r="K764" s="92"/>
    </row>
    <row r="765" spans="1:11" ht="25.8" customHeight="1" x14ac:dyDescent="0.25">
      <c r="A765" s="14" t="s">
        <v>1753</v>
      </c>
      <c r="B765" s="14" t="s">
        <v>5056</v>
      </c>
      <c r="C765" s="14" t="s">
        <v>5057</v>
      </c>
      <c r="D765" s="16">
        <v>45812</v>
      </c>
      <c r="E765" s="16"/>
      <c r="F765" s="14" t="s">
        <v>5058</v>
      </c>
      <c r="G765" s="14"/>
      <c r="H765" s="14" t="s">
        <v>1906</v>
      </c>
      <c r="I765" s="15">
        <v>7.95</v>
      </c>
      <c r="J765" s="77">
        <v>3</v>
      </c>
      <c r="K765" s="92"/>
    </row>
    <row r="766" spans="1:11" ht="36.6" customHeight="1" x14ac:dyDescent="0.25">
      <c r="A766" s="14" t="s">
        <v>1753</v>
      </c>
      <c r="B766" s="14" t="s">
        <v>5780</v>
      </c>
      <c r="C766" s="14" t="s">
        <v>3743</v>
      </c>
      <c r="D766" s="16">
        <v>45846</v>
      </c>
      <c r="E766" s="16"/>
      <c r="F766" s="14" t="s">
        <v>5781</v>
      </c>
      <c r="G766" s="14" t="s">
        <v>5782</v>
      </c>
      <c r="H766" s="14" t="s">
        <v>5783</v>
      </c>
      <c r="I766" s="15">
        <v>200</v>
      </c>
      <c r="J766" s="77">
        <v>3</v>
      </c>
      <c r="K766" s="92"/>
    </row>
    <row r="767" spans="1:11" ht="27.6" customHeight="1" x14ac:dyDescent="0.25">
      <c r="A767" s="14" t="s">
        <v>1753</v>
      </c>
      <c r="B767" s="14" t="s">
        <v>6289</v>
      </c>
      <c r="C767" s="14" t="s">
        <v>6290</v>
      </c>
      <c r="D767" s="16">
        <v>45862</v>
      </c>
      <c r="E767" s="16"/>
      <c r="F767" s="14" t="s">
        <v>6291</v>
      </c>
      <c r="G767" s="14"/>
      <c r="H767" s="14" t="s">
        <v>1906</v>
      </c>
      <c r="I767" s="15">
        <v>9.1999999999999993</v>
      </c>
      <c r="J767" s="77">
        <v>3</v>
      </c>
      <c r="K767" s="92"/>
    </row>
    <row r="768" spans="1:11" ht="89.4" customHeight="1" x14ac:dyDescent="0.25">
      <c r="A768" s="14" t="s">
        <v>1753</v>
      </c>
      <c r="B768" s="14"/>
      <c r="C768" s="14"/>
      <c r="D768" s="16"/>
      <c r="E768" s="16"/>
      <c r="F768" s="14" t="s">
        <v>4332</v>
      </c>
      <c r="G768" s="14"/>
      <c r="H768" s="14"/>
      <c r="I768" s="15"/>
      <c r="J768" s="77"/>
      <c r="K768" s="92"/>
    </row>
    <row r="769" spans="1:11" ht="36.6" customHeight="1" x14ac:dyDescent="0.25">
      <c r="A769" s="14" t="s">
        <v>1753</v>
      </c>
      <c r="B769" s="14" t="s">
        <v>2398</v>
      </c>
      <c r="C769" s="14" t="s">
        <v>2399</v>
      </c>
      <c r="D769" s="16">
        <v>45757</v>
      </c>
      <c r="E769" s="16"/>
      <c r="F769" s="14" t="s">
        <v>2400</v>
      </c>
      <c r="G769" s="14" t="s">
        <v>2401</v>
      </c>
      <c r="H769" s="14" t="s">
        <v>2402</v>
      </c>
      <c r="I769" s="15">
        <v>183.27</v>
      </c>
      <c r="J769" s="77">
        <v>5</v>
      </c>
      <c r="K769" s="92"/>
    </row>
    <row r="770" spans="1:11" ht="36.6" customHeight="1" x14ac:dyDescent="0.25">
      <c r="A770" s="14" t="s">
        <v>1753</v>
      </c>
      <c r="B770" s="14" t="s">
        <v>2559</v>
      </c>
      <c r="C770" s="14" t="s">
        <v>2560</v>
      </c>
      <c r="D770" s="16">
        <v>45772</v>
      </c>
      <c r="E770" s="16"/>
      <c r="F770" s="14" t="s">
        <v>2561</v>
      </c>
      <c r="G770" s="14" t="s">
        <v>2562</v>
      </c>
      <c r="H770" s="14" t="s">
        <v>2563</v>
      </c>
      <c r="I770" s="15">
        <v>3330</v>
      </c>
      <c r="J770" s="77">
        <v>5</v>
      </c>
      <c r="K770" s="92"/>
    </row>
    <row r="771" spans="1:11" ht="36.6" customHeight="1" x14ac:dyDescent="0.25">
      <c r="A771" s="14" t="s">
        <v>1753</v>
      </c>
      <c r="B771" s="14" t="s">
        <v>2603</v>
      </c>
      <c r="C771" s="14" t="s">
        <v>2604</v>
      </c>
      <c r="D771" s="16">
        <v>45750</v>
      </c>
      <c r="E771" s="16"/>
      <c r="F771" s="14" t="s">
        <v>2607</v>
      </c>
      <c r="G771" s="14" t="s">
        <v>2608</v>
      </c>
      <c r="H771" s="14" t="s">
        <v>2610</v>
      </c>
      <c r="I771" s="15">
        <v>81.61</v>
      </c>
      <c r="J771" s="77">
        <v>5</v>
      </c>
      <c r="K771" s="92"/>
    </row>
    <row r="772" spans="1:11" ht="36.6" customHeight="1" x14ac:dyDescent="0.25">
      <c r="A772" s="14" t="s">
        <v>1753</v>
      </c>
      <c r="B772" s="14" t="s">
        <v>2605</v>
      </c>
      <c r="C772" s="14" t="s">
        <v>2606</v>
      </c>
      <c r="D772" s="16">
        <v>45750</v>
      </c>
      <c r="E772" s="16"/>
      <c r="F772" s="14" t="s">
        <v>2607</v>
      </c>
      <c r="G772" s="14" t="s">
        <v>2609</v>
      </c>
      <c r="H772" s="14" t="s">
        <v>2611</v>
      </c>
      <c r="I772" s="15">
        <v>17.95</v>
      </c>
      <c r="J772" s="77">
        <v>5</v>
      </c>
      <c r="K772" s="92"/>
    </row>
    <row r="773" spans="1:11" ht="36.6" customHeight="1" x14ac:dyDescent="0.25">
      <c r="A773" s="14" t="s">
        <v>1753</v>
      </c>
      <c r="B773" s="14" t="s">
        <v>2612</v>
      </c>
      <c r="C773" s="14" t="s">
        <v>2613</v>
      </c>
      <c r="D773" s="16">
        <v>45750</v>
      </c>
      <c r="E773" s="16"/>
      <c r="F773" s="14" t="s">
        <v>2607</v>
      </c>
      <c r="G773" s="14" t="s">
        <v>2616</v>
      </c>
      <c r="H773" s="14" t="s">
        <v>2618</v>
      </c>
      <c r="I773" s="15">
        <v>5.6</v>
      </c>
      <c r="J773" s="77">
        <v>5</v>
      </c>
      <c r="K773" s="92"/>
    </row>
    <row r="774" spans="1:11" ht="48" customHeight="1" x14ac:dyDescent="0.25">
      <c r="A774" s="14" t="s">
        <v>1753</v>
      </c>
      <c r="B774" s="14" t="s">
        <v>2614</v>
      </c>
      <c r="C774" s="14" t="s">
        <v>2615</v>
      </c>
      <c r="D774" s="16">
        <v>45750</v>
      </c>
      <c r="E774" s="16"/>
      <c r="F774" s="14" t="s">
        <v>2617</v>
      </c>
      <c r="G774" s="14"/>
      <c r="H774" s="14" t="s">
        <v>2619</v>
      </c>
      <c r="I774" s="15">
        <v>18.100000000000001</v>
      </c>
      <c r="J774" s="77">
        <v>5</v>
      </c>
      <c r="K774" s="92"/>
    </row>
    <row r="775" spans="1:11" ht="36.6" customHeight="1" x14ac:dyDescent="0.25">
      <c r="A775" s="14" t="s">
        <v>1753</v>
      </c>
      <c r="B775" s="14" t="s">
        <v>2620</v>
      </c>
      <c r="C775" s="14" t="s">
        <v>2621</v>
      </c>
      <c r="D775" s="16">
        <v>45750</v>
      </c>
      <c r="E775" s="16"/>
      <c r="F775" s="14" t="s">
        <v>2622</v>
      </c>
      <c r="G775" s="14" t="s">
        <v>2623</v>
      </c>
      <c r="H775" s="14" t="s">
        <v>2624</v>
      </c>
      <c r="I775" s="15">
        <v>6.5</v>
      </c>
      <c r="J775" s="77">
        <v>5</v>
      </c>
      <c r="K775" s="92"/>
    </row>
    <row r="776" spans="1:11" ht="36.6" customHeight="1" x14ac:dyDescent="0.25">
      <c r="A776" s="14" t="s">
        <v>1753</v>
      </c>
      <c r="B776" s="14" t="s">
        <v>3024</v>
      </c>
      <c r="C776" s="14" t="s">
        <v>3025</v>
      </c>
      <c r="D776" s="16">
        <v>45777</v>
      </c>
      <c r="E776" s="16"/>
      <c r="F776" s="14" t="s">
        <v>3074</v>
      </c>
      <c r="G776" s="14"/>
      <c r="H776" s="14" t="s">
        <v>3075</v>
      </c>
      <c r="I776" s="15">
        <v>36</v>
      </c>
      <c r="J776" s="77">
        <v>5</v>
      </c>
      <c r="K776" s="92"/>
    </row>
    <row r="777" spans="1:11" ht="36.6" customHeight="1" x14ac:dyDescent="0.25">
      <c r="A777" s="14" t="s">
        <v>1753</v>
      </c>
      <c r="B777" s="14" t="s">
        <v>3026</v>
      </c>
      <c r="C777" s="14" t="s">
        <v>3027</v>
      </c>
      <c r="D777" s="16">
        <v>45777</v>
      </c>
      <c r="E777" s="16"/>
      <c r="F777" s="14" t="s">
        <v>3074</v>
      </c>
      <c r="G777" s="14"/>
      <c r="H777" s="14" t="s">
        <v>3076</v>
      </c>
      <c r="I777" s="15">
        <v>36</v>
      </c>
      <c r="J777" s="77">
        <v>5</v>
      </c>
      <c r="K777" s="92"/>
    </row>
    <row r="778" spans="1:11" ht="36.6" customHeight="1" x14ac:dyDescent="0.25">
      <c r="A778" s="14" t="s">
        <v>1753</v>
      </c>
      <c r="B778" s="14" t="s">
        <v>3028</v>
      </c>
      <c r="C778" s="14" t="s">
        <v>3029</v>
      </c>
      <c r="D778" s="16">
        <v>45777</v>
      </c>
      <c r="E778" s="16"/>
      <c r="F778" s="14" t="s">
        <v>3074</v>
      </c>
      <c r="G778" s="14"/>
      <c r="H778" s="14" t="s">
        <v>2888</v>
      </c>
      <c r="I778" s="15">
        <v>72</v>
      </c>
      <c r="J778" s="77">
        <v>5</v>
      </c>
      <c r="K778" s="92"/>
    </row>
    <row r="779" spans="1:11" ht="36.6" customHeight="1" x14ac:dyDescent="0.25">
      <c r="A779" s="14" t="s">
        <v>1753</v>
      </c>
      <c r="B779" s="14" t="s">
        <v>3030</v>
      </c>
      <c r="C779" s="14" t="s">
        <v>3031</v>
      </c>
      <c r="D779" s="16">
        <v>45777</v>
      </c>
      <c r="E779" s="16"/>
      <c r="F779" s="14" t="s">
        <v>3074</v>
      </c>
      <c r="G779" s="14"/>
      <c r="H779" s="14" t="s">
        <v>3077</v>
      </c>
      <c r="I779" s="15">
        <v>61</v>
      </c>
      <c r="J779" s="77">
        <v>5</v>
      </c>
      <c r="K779" s="92"/>
    </row>
    <row r="780" spans="1:11" ht="36.6" customHeight="1" x14ac:dyDescent="0.25">
      <c r="A780" s="14" t="s">
        <v>1753</v>
      </c>
      <c r="B780" s="14" t="s">
        <v>3032</v>
      </c>
      <c r="C780" s="14" t="s">
        <v>3033</v>
      </c>
      <c r="D780" s="16">
        <v>45777</v>
      </c>
      <c r="E780" s="16"/>
      <c r="F780" s="14" t="s">
        <v>3074</v>
      </c>
      <c r="G780" s="14"/>
      <c r="H780" s="14" t="s">
        <v>3078</v>
      </c>
      <c r="I780" s="15">
        <v>61</v>
      </c>
      <c r="J780" s="77">
        <v>5</v>
      </c>
      <c r="K780" s="92"/>
    </row>
    <row r="781" spans="1:11" ht="36.6" customHeight="1" x14ac:dyDescent="0.25">
      <c r="A781" s="14" t="s">
        <v>1753</v>
      </c>
      <c r="B781" s="14" t="s">
        <v>3034</v>
      </c>
      <c r="C781" s="14" t="s">
        <v>3035</v>
      </c>
      <c r="D781" s="16">
        <v>45777</v>
      </c>
      <c r="E781" s="16"/>
      <c r="F781" s="14" t="s">
        <v>3074</v>
      </c>
      <c r="G781" s="14"/>
      <c r="H781" s="14" t="s">
        <v>3079</v>
      </c>
      <c r="I781" s="15">
        <v>61</v>
      </c>
      <c r="J781" s="77">
        <v>5</v>
      </c>
      <c r="K781" s="92"/>
    </row>
    <row r="782" spans="1:11" ht="36.6" customHeight="1" x14ac:dyDescent="0.25">
      <c r="A782" s="14" t="s">
        <v>1753</v>
      </c>
      <c r="B782" s="14" t="s">
        <v>3036</v>
      </c>
      <c r="C782" s="14" t="s">
        <v>3037</v>
      </c>
      <c r="D782" s="16">
        <v>45777</v>
      </c>
      <c r="E782" s="16"/>
      <c r="F782" s="14" t="s">
        <v>3074</v>
      </c>
      <c r="G782" s="14"/>
      <c r="H782" s="14" t="s">
        <v>3080</v>
      </c>
      <c r="I782" s="15">
        <v>61</v>
      </c>
      <c r="J782" s="77">
        <v>5</v>
      </c>
      <c r="K782" s="92"/>
    </row>
    <row r="783" spans="1:11" ht="36.6" customHeight="1" x14ac:dyDescent="0.25">
      <c r="A783" s="14" t="s">
        <v>1753</v>
      </c>
      <c r="B783" s="14" t="s">
        <v>3038</v>
      </c>
      <c r="C783" s="14" t="s">
        <v>3039</v>
      </c>
      <c r="D783" s="16">
        <v>45777</v>
      </c>
      <c r="E783" s="16"/>
      <c r="F783" s="14" t="s">
        <v>3074</v>
      </c>
      <c r="G783" s="14"/>
      <c r="H783" s="14" t="s">
        <v>3081</v>
      </c>
      <c r="I783" s="15">
        <v>61</v>
      </c>
      <c r="J783" s="77">
        <v>5</v>
      </c>
      <c r="K783" s="92"/>
    </row>
    <row r="784" spans="1:11" ht="36.6" customHeight="1" x14ac:dyDescent="0.25">
      <c r="A784" s="14" t="s">
        <v>1753</v>
      </c>
      <c r="B784" s="14" t="s">
        <v>3040</v>
      </c>
      <c r="C784" s="14" t="s">
        <v>3041</v>
      </c>
      <c r="D784" s="16">
        <v>45777</v>
      </c>
      <c r="E784" s="16"/>
      <c r="F784" s="14" t="s">
        <v>3074</v>
      </c>
      <c r="G784" s="14"/>
      <c r="H784" s="14" t="s">
        <v>3082</v>
      </c>
      <c r="I784" s="15">
        <v>61</v>
      </c>
      <c r="J784" s="77">
        <v>5</v>
      </c>
      <c r="K784" s="92"/>
    </row>
    <row r="785" spans="1:11" ht="36.6" customHeight="1" x14ac:dyDescent="0.25">
      <c r="A785" s="14" t="s">
        <v>1753</v>
      </c>
      <c r="B785" s="14" t="s">
        <v>3042</v>
      </c>
      <c r="C785" s="14" t="s">
        <v>3043</v>
      </c>
      <c r="D785" s="16">
        <v>45777</v>
      </c>
      <c r="E785" s="16"/>
      <c r="F785" s="14" t="s">
        <v>3074</v>
      </c>
      <c r="G785" s="14"/>
      <c r="H785" s="14" t="s">
        <v>3083</v>
      </c>
      <c r="I785" s="15">
        <v>61</v>
      </c>
      <c r="J785" s="77">
        <v>5</v>
      </c>
      <c r="K785" s="92"/>
    </row>
    <row r="786" spans="1:11" ht="36.6" customHeight="1" x14ac:dyDescent="0.25">
      <c r="A786" s="14" t="s">
        <v>1753</v>
      </c>
      <c r="B786" s="14" t="s">
        <v>3044</v>
      </c>
      <c r="C786" s="14" t="s">
        <v>3045</v>
      </c>
      <c r="D786" s="16">
        <v>45777</v>
      </c>
      <c r="E786" s="16"/>
      <c r="F786" s="14" t="s">
        <v>3074</v>
      </c>
      <c r="G786" s="14"/>
      <c r="H786" s="14" t="s">
        <v>2352</v>
      </c>
      <c r="I786" s="15">
        <v>88</v>
      </c>
      <c r="J786" s="77">
        <v>5</v>
      </c>
      <c r="K786" s="92"/>
    </row>
    <row r="787" spans="1:11" ht="36.6" customHeight="1" x14ac:dyDescent="0.25">
      <c r="A787" s="14" t="s">
        <v>1753</v>
      </c>
      <c r="B787" s="14" t="s">
        <v>3046</v>
      </c>
      <c r="C787" s="14" t="s">
        <v>3047</v>
      </c>
      <c r="D787" s="16">
        <v>45777</v>
      </c>
      <c r="E787" s="16"/>
      <c r="F787" s="14" t="s">
        <v>3074</v>
      </c>
      <c r="G787" s="14"/>
      <c r="H787" s="14" t="s">
        <v>3084</v>
      </c>
      <c r="I787" s="15">
        <v>113</v>
      </c>
      <c r="J787" s="77">
        <v>5</v>
      </c>
      <c r="K787" s="92"/>
    </row>
    <row r="788" spans="1:11" ht="36.6" customHeight="1" x14ac:dyDescent="0.25">
      <c r="A788" s="14" t="s">
        <v>1753</v>
      </c>
      <c r="B788" s="14" t="s">
        <v>3048</v>
      </c>
      <c r="C788" s="14" t="s">
        <v>3049</v>
      </c>
      <c r="D788" s="16">
        <v>45777</v>
      </c>
      <c r="E788" s="16"/>
      <c r="F788" s="14" t="s">
        <v>3074</v>
      </c>
      <c r="G788" s="14"/>
      <c r="H788" s="14" t="s">
        <v>3085</v>
      </c>
      <c r="I788" s="15">
        <v>113</v>
      </c>
      <c r="J788" s="77">
        <v>5</v>
      </c>
      <c r="K788" s="92"/>
    </row>
    <row r="789" spans="1:11" ht="36.6" customHeight="1" x14ac:dyDescent="0.25">
      <c r="A789" s="14" t="s">
        <v>1753</v>
      </c>
      <c r="B789" s="14" t="s">
        <v>3050</v>
      </c>
      <c r="C789" s="14" t="s">
        <v>3051</v>
      </c>
      <c r="D789" s="16">
        <v>45777</v>
      </c>
      <c r="E789" s="16"/>
      <c r="F789" s="14" t="s">
        <v>3074</v>
      </c>
      <c r="G789" s="14"/>
      <c r="H789" s="14" t="s">
        <v>3086</v>
      </c>
      <c r="I789" s="15">
        <v>61</v>
      </c>
      <c r="J789" s="77">
        <v>5</v>
      </c>
      <c r="K789" s="92"/>
    </row>
    <row r="790" spans="1:11" ht="36.6" customHeight="1" x14ac:dyDescent="0.25">
      <c r="A790" s="14" t="s">
        <v>1753</v>
      </c>
      <c r="B790" s="14" t="s">
        <v>3052</v>
      </c>
      <c r="C790" s="14" t="s">
        <v>3053</v>
      </c>
      <c r="D790" s="16">
        <v>45777</v>
      </c>
      <c r="E790" s="16"/>
      <c r="F790" s="14" t="s">
        <v>3074</v>
      </c>
      <c r="G790" s="14"/>
      <c r="H790" s="14" t="s">
        <v>3087</v>
      </c>
      <c r="I790" s="15">
        <v>113</v>
      </c>
      <c r="J790" s="77">
        <v>5</v>
      </c>
      <c r="K790" s="92"/>
    </row>
    <row r="791" spans="1:11" ht="36.6" customHeight="1" x14ac:dyDescent="0.25">
      <c r="A791" s="14" t="s">
        <v>1753</v>
      </c>
      <c r="B791" s="14" t="s">
        <v>3054</v>
      </c>
      <c r="C791" s="14" t="s">
        <v>3055</v>
      </c>
      <c r="D791" s="16">
        <v>45777</v>
      </c>
      <c r="E791" s="16"/>
      <c r="F791" s="14" t="s">
        <v>3074</v>
      </c>
      <c r="G791" s="14"/>
      <c r="H791" s="14" t="s">
        <v>3088</v>
      </c>
      <c r="I791" s="15">
        <v>113</v>
      </c>
      <c r="J791" s="77">
        <v>5</v>
      </c>
      <c r="K791" s="92"/>
    </row>
    <row r="792" spans="1:11" ht="36.6" customHeight="1" x14ac:dyDescent="0.25">
      <c r="A792" s="14" t="s">
        <v>1753</v>
      </c>
      <c r="B792" s="14" t="s">
        <v>3056</v>
      </c>
      <c r="C792" s="14" t="s">
        <v>3057</v>
      </c>
      <c r="D792" s="16">
        <v>45777</v>
      </c>
      <c r="E792" s="16"/>
      <c r="F792" s="14" t="s">
        <v>3074</v>
      </c>
      <c r="G792" s="14"/>
      <c r="H792" s="14" t="s">
        <v>3089</v>
      </c>
      <c r="I792" s="15">
        <v>113</v>
      </c>
      <c r="J792" s="77">
        <v>5</v>
      </c>
      <c r="K792" s="92"/>
    </row>
    <row r="793" spans="1:11" ht="36.6" customHeight="1" x14ac:dyDescent="0.25">
      <c r="A793" s="14" t="s">
        <v>1753</v>
      </c>
      <c r="B793" s="14" t="s">
        <v>3058</v>
      </c>
      <c r="C793" s="14" t="s">
        <v>3059</v>
      </c>
      <c r="D793" s="16">
        <v>45777</v>
      </c>
      <c r="E793" s="16"/>
      <c r="F793" s="14" t="s">
        <v>3074</v>
      </c>
      <c r="G793" s="14"/>
      <c r="H793" s="14" t="s">
        <v>3090</v>
      </c>
      <c r="I793" s="15">
        <v>113</v>
      </c>
      <c r="J793" s="77">
        <v>5</v>
      </c>
      <c r="K793" s="92"/>
    </row>
    <row r="794" spans="1:11" ht="36.6" customHeight="1" x14ac:dyDescent="0.25">
      <c r="A794" s="14" t="s">
        <v>1753</v>
      </c>
      <c r="B794" s="14" t="s">
        <v>3060</v>
      </c>
      <c r="C794" s="14" t="s">
        <v>3061</v>
      </c>
      <c r="D794" s="16">
        <v>45777</v>
      </c>
      <c r="E794" s="16"/>
      <c r="F794" s="14" t="s">
        <v>3074</v>
      </c>
      <c r="G794" s="14"/>
      <c r="H794" s="14" t="s">
        <v>3091</v>
      </c>
      <c r="I794" s="15">
        <v>131</v>
      </c>
      <c r="J794" s="77">
        <v>5</v>
      </c>
      <c r="K794" s="92"/>
    </row>
    <row r="795" spans="1:11" ht="36.6" customHeight="1" x14ac:dyDescent="0.25">
      <c r="A795" s="14" t="s">
        <v>1753</v>
      </c>
      <c r="B795" s="14" t="s">
        <v>3062</v>
      </c>
      <c r="C795" s="14" t="s">
        <v>3063</v>
      </c>
      <c r="D795" s="16">
        <v>45777</v>
      </c>
      <c r="E795" s="16"/>
      <c r="F795" s="14" t="s">
        <v>3074</v>
      </c>
      <c r="G795" s="14"/>
      <c r="H795" s="14" t="s">
        <v>3092</v>
      </c>
      <c r="I795" s="15">
        <v>147</v>
      </c>
      <c r="J795" s="77">
        <v>5</v>
      </c>
      <c r="K795" s="92"/>
    </row>
    <row r="796" spans="1:11" ht="36.6" customHeight="1" x14ac:dyDescent="0.25">
      <c r="A796" s="14" t="s">
        <v>1753</v>
      </c>
      <c r="B796" s="14" t="s">
        <v>3064</v>
      </c>
      <c r="C796" s="14" t="s">
        <v>3065</v>
      </c>
      <c r="D796" s="16">
        <v>45777</v>
      </c>
      <c r="E796" s="16"/>
      <c r="F796" s="14" t="s">
        <v>3074</v>
      </c>
      <c r="G796" s="14"/>
      <c r="H796" s="14" t="s">
        <v>3093</v>
      </c>
      <c r="I796" s="15">
        <v>154</v>
      </c>
      <c r="J796" s="77">
        <v>5</v>
      </c>
      <c r="K796" s="92"/>
    </row>
    <row r="797" spans="1:11" ht="36.6" customHeight="1" x14ac:dyDescent="0.25">
      <c r="A797" s="14" t="s">
        <v>1753</v>
      </c>
      <c r="B797" s="14" t="s">
        <v>3066</v>
      </c>
      <c r="C797" s="14" t="s">
        <v>3067</v>
      </c>
      <c r="D797" s="16">
        <v>45777</v>
      </c>
      <c r="E797" s="16"/>
      <c r="F797" s="14" t="s">
        <v>3074</v>
      </c>
      <c r="G797" s="14"/>
      <c r="H797" s="14" t="s">
        <v>2346</v>
      </c>
      <c r="I797" s="15">
        <v>192</v>
      </c>
      <c r="J797" s="77">
        <v>5</v>
      </c>
      <c r="K797" s="92"/>
    </row>
    <row r="798" spans="1:11" ht="36.6" customHeight="1" x14ac:dyDescent="0.25">
      <c r="A798" s="14" t="s">
        <v>1753</v>
      </c>
      <c r="B798" s="14" t="s">
        <v>3068</v>
      </c>
      <c r="C798" s="14" t="s">
        <v>3069</v>
      </c>
      <c r="D798" s="16">
        <v>45777</v>
      </c>
      <c r="E798" s="16"/>
      <c r="F798" s="14" t="s">
        <v>3074</v>
      </c>
      <c r="G798" s="14"/>
      <c r="H798" s="14" t="s">
        <v>3094</v>
      </c>
      <c r="I798" s="15">
        <v>192</v>
      </c>
      <c r="J798" s="77">
        <v>5</v>
      </c>
      <c r="K798" s="92"/>
    </row>
    <row r="799" spans="1:11" ht="36.6" customHeight="1" x14ac:dyDescent="0.25">
      <c r="A799" s="14" t="s">
        <v>1753</v>
      </c>
      <c r="B799" s="14" t="s">
        <v>3070</v>
      </c>
      <c r="C799" s="14" t="s">
        <v>3071</v>
      </c>
      <c r="D799" s="16">
        <v>45777</v>
      </c>
      <c r="E799" s="16"/>
      <c r="F799" s="14" t="s">
        <v>3074</v>
      </c>
      <c r="G799" s="14"/>
      <c r="H799" s="14" t="s">
        <v>3095</v>
      </c>
      <c r="I799" s="15">
        <v>328</v>
      </c>
      <c r="J799" s="77">
        <v>5</v>
      </c>
      <c r="K799" s="92"/>
    </row>
    <row r="800" spans="1:11" ht="36.6" customHeight="1" x14ac:dyDescent="0.25">
      <c r="A800" s="14" t="s">
        <v>1753</v>
      </c>
      <c r="B800" s="14" t="s">
        <v>3072</v>
      </c>
      <c r="C800" s="14" t="s">
        <v>3073</v>
      </c>
      <c r="D800" s="16">
        <v>45777</v>
      </c>
      <c r="E800" s="16"/>
      <c r="F800" s="14" t="s">
        <v>3074</v>
      </c>
      <c r="G800" s="14"/>
      <c r="H800" s="14" t="s">
        <v>2351</v>
      </c>
      <c r="I800" s="15">
        <v>328</v>
      </c>
      <c r="J800" s="77">
        <v>5</v>
      </c>
      <c r="K800" s="92"/>
    </row>
    <row r="801" spans="1:11" ht="88.2" customHeight="1" x14ac:dyDescent="0.25">
      <c r="A801" s="14" t="s">
        <v>1753</v>
      </c>
      <c r="B801" s="14"/>
      <c r="C801" s="14"/>
      <c r="D801" s="16"/>
      <c r="E801" s="16"/>
      <c r="F801" s="14" t="s">
        <v>2645</v>
      </c>
      <c r="G801" s="14"/>
      <c r="H801" s="14"/>
      <c r="I801" s="15"/>
      <c r="J801" s="77"/>
      <c r="K801" s="92"/>
    </row>
    <row r="802" spans="1:11" ht="45" customHeight="1" x14ac:dyDescent="0.25">
      <c r="A802" s="14" t="s">
        <v>1753</v>
      </c>
      <c r="B802" s="14" t="s">
        <v>2414</v>
      </c>
      <c r="C802" s="14" t="s">
        <v>2415</v>
      </c>
      <c r="D802" s="16">
        <v>45762</v>
      </c>
      <c r="E802" s="16"/>
      <c r="F802" s="14" t="s">
        <v>2416</v>
      </c>
      <c r="G802" s="14"/>
      <c r="H802" s="14" t="s">
        <v>2417</v>
      </c>
      <c r="I802" s="15">
        <v>2819.86</v>
      </c>
      <c r="J802" s="77">
        <v>2</v>
      </c>
      <c r="K802" s="92"/>
    </row>
    <row r="803" spans="1:11" ht="43.8" customHeight="1" x14ac:dyDescent="0.25">
      <c r="A803" s="14" t="s">
        <v>1753</v>
      </c>
      <c r="B803" s="14" t="s">
        <v>2414</v>
      </c>
      <c r="C803" s="14" t="s">
        <v>2415</v>
      </c>
      <c r="D803" s="16">
        <v>45762</v>
      </c>
      <c r="E803" s="16"/>
      <c r="F803" s="14" t="s">
        <v>2416</v>
      </c>
      <c r="G803" s="14"/>
      <c r="H803" s="14" t="s">
        <v>2417</v>
      </c>
      <c r="I803" s="15">
        <v>7518.74</v>
      </c>
      <c r="J803" s="77">
        <v>3</v>
      </c>
      <c r="K803" s="92"/>
    </row>
    <row r="804" spans="1:11" ht="28.8" customHeight="1" x14ac:dyDescent="0.25">
      <c r="A804" s="14" t="s">
        <v>1753</v>
      </c>
      <c r="B804" s="14" t="s">
        <v>2138</v>
      </c>
      <c r="C804" s="14" t="s">
        <v>2414</v>
      </c>
      <c r="D804" s="16">
        <v>45762</v>
      </c>
      <c r="E804" s="16"/>
      <c r="F804" s="14" t="s">
        <v>3180</v>
      </c>
      <c r="G804" s="14"/>
      <c r="H804" s="14" t="s">
        <v>1760</v>
      </c>
      <c r="I804" s="15">
        <v>20</v>
      </c>
      <c r="J804" s="77">
        <v>3</v>
      </c>
      <c r="K804" s="92"/>
    </row>
    <row r="805" spans="1:11" ht="25.2" customHeight="1" x14ac:dyDescent="0.25">
      <c r="A805" s="14" t="s">
        <v>1753</v>
      </c>
      <c r="B805" s="14" t="s">
        <v>2138</v>
      </c>
      <c r="C805" s="14" t="s">
        <v>2414</v>
      </c>
      <c r="D805" s="16">
        <v>45762</v>
      </c>
      <c r="E805" s="16"/>
      <c r="F805" s="14" t="s">
        <v>3180</v>
      </c>
      <c r="G805" s="14"/>
      <c r="H805" s="14" t="s">
        <v>1760</v>
      </c>
      <c r="I805" s="15">
        <v>11.74</v>
      </c>
      <c r="J805" s="77">
        <v>2</v>
      </c>
      <c r="K805" s="92"/>
    </row>
    <row r="806" spans="1:11" ht="76.8" customHeight="1" x14ac:dyDescent="0.25">
      <c r="A806" s="14" t="s">
        <v>1753</v>
      </c>
      <c r="B806" s="14"/>
      <c r="C806" s="14"/>
      <c r="D806" s="16"/>
      <c r="E806" s="16"/>
      <c r="F806" s="14" t="s">
        <v>2631</v>
      </c>
      <c r="G806" s="14"/>
      <c r="H806" s="14"/>
      <c r="I806" s="15"/>
      <c r="J806" s="77"/>
      <c r="K806" s="92"/>
    </row>
    <row r="807" spans="1:11" ht="20.399999999999999" x14ac:dyDescent="0.25">
      <c r="A807" s="14" t="s">
        <v>1753</v>
      </c>
      <c r="B807" s="14" t="s">
        <v>2097</v>
      </c>
      <c r="C807" s="14" t="s">
        <v>2098</v>
      </c>
      <c r="D807" s="16">
        <v>45744</v>
      </c>
      <c r="E807" s="16"/>
      <c r="F807" s="14" t="s">
        <v>2099</v>
      </c>
      <c r="G807" s="14"/>
      <c r="H807" s="14" t="s">
        <v>1828</v>
      </c>
      <c r="I807" s="15">
        <v>71</v>
      </c>
      <c r="J807" s="77">
        <v>5</v>
      </c>
      <c r="K807" s="92"/>
    </row>
    <row r="808" spans="1:11" ht="20.399999999999999" x14ac:dyDescent="0.25">
      <c r="A808" s="14" t="s">
        <v>1753</v>
      </c>
      <c r="B808" s="14" t="s">
        <v>2660</v>
      </c>
      <c r="C808" s="14" t="s">
        <v>2661</v>
      </c>
      <c r="D808" s="16">
        <v>45750</v>
      </c>
      <c r="E808" s="16"/>
      <c r="F808" s="14" t="s">
        <v>2666</v>
      </c>
      <c r="G808" s="14"/>
      <c r="H808" s="14" t="s">
        <v>2667</v>
      </c>
      <c r="I808" s="15">
        <v>91</v>
      </c>
      <c r="J808" s="77">
        <v>5</v>
      </c>
      <c r="K808" s="92"/>
    </row>
    <row r="809" spans="1:11" ht="20.399999999999999" x14ac:dyDescent="0.25">
      <c r="A809" s="14" t="s">
        <v>1753</v>
      </c>
      <c r="B809" s="14" t="s">
        <v>2662</v>
      </c>
      <c r="C809" s="14" t="s">
        <v>2663</v>
      </c>
      <c r="D809" s="16">
        <v>45750</v>
      </c>
      <c r="E809" s="16"/>
      <c r="F809" s="14" t="s">
        <v>2666</v>
      </c>
      <c r="G809" s="14"/>
      <c r="H809" s="14" t="s">
        <v>1892</v>
      </c>
      <c r="I809" s="15">
        <v>123</v>
      </c>
      <c r="J809" s="77">
        <v>5</v>
      </c>
      <c r="K809" s="92"/>
    </row>
    <row r="810" spans="1:11" ht="20.399999999999999" x14ac:dyDescent="0.25">
      <c r="A810" s="14" t="s">
        <v>1753</v>
      </c>
      <c r="B810" s="14" t="s">
        <v>2664</v>
      </c>
      <c r="C810" s="14" t="s">
        <v>2665</v>
      </c>
      <c r="D810" s="16">
        <v>45750</v>
      </c>
      <c r="E810" s="16"/>
      <c r="F810" s="14" t="s">
        <v>2666</v>
      </c>
      <c r="G810" s="14"/>
      <c r="H810" s="14" t="s">
        <v>1900</v>
      </c>
      <c r="I810" s="15">
        <v>162</v>
      </c>
      <c r="J810" s="77">
        <v>5</v>
      </c>
      <c r="K810" s="92"/>
    </row>
    <row r="811" spans="1:11" ht="81" customHeight="1" x14ac:dyDescent="0.25">
      <c r="A811" s="14" t="s">
        <v>1753</v>
      </c>
      <c r="B811" s="14"/>
      <c r="C811" s="14"/>
      <c r="D811" s="16"/>
      <c r="E811" s="16"/>
      <c r="F811" s="14" t="s">
        <v>2755</v>
      </c>
      <c r="G811" s="14"/>
      <c r="H811" s="14"/>
      <c r="I811" s="15"/>
      <c r="J811" s="77"/>
      <c r="K811" s="92"/>
    </row>
    <row r="812" spans="1:11" ht="24.6" customHeight="1" x14ac:dyDescent="0.25">
      <c r="A812" s="14" t="s">
        <v>1753</v>
      </c>
      <c r="B812" s="14" t="s">
        <v>2749</v>
      </c>
      <c r="C812" s="14" t="s">
        <v>2750</v>
      </c>
      <c r="D812" s="16">
        <v>45750</v>
      </c>
      <c r="E812" s="16"/>
      <c r="F812" s="14" t="s">
        <v>2753</v>
      </c>
      <c r="G812" s="14"/>
      <c r="H812" s="14" t="s">
        <v>2754</v>
      </c>
      <c r="I812" s="15">
        <v>162</v>
      </c>
      <c r="J812" s="77">
        <v>5</v>
      </c>
      <c r="K812" s="92"/>
    </row>
    <row r="813" spans="1:11" ht="25.2" customHeight="1" x14ac:dyDescent="0.25">
      <c r="A813" s="14" t="s">
        <v>1753</v>
      </c>
      <c r="B813" s="14" t="s">
        <v>2751</v>
      </c>
      <c r="C813" s="14" t="s">
        <v>2752</v>
      </c>
      <c r="D813" s="16">
        <v>45750</v>
      </c>
      <c r="E813" s="16"/>
      <c r="F813" s="14" t="s">
        <v>2753</v>
      </c>
      <c r="G813" s="14"/>
      <c r="H813" s="14" t="s">
        <v>1900</v>
      </c>
      <c r="I813" s="15">
        <v>162</v>
      </c>
      <c r="J813" s="77">
        <v>5</v>
      </c>
      <c r="K813" s="92"/>
    </row>
    <row r="814" spans="1:11" ht="25.2" customHeight="1" x14ac:dyDescent="0.25">
      <c r="A814" s="14" t="s">
        <v>1753</v>
      </c>
      <c r="B814" s="14" t="s">
        <v>2764</v>
      </c>
      <c r="C814" s="14" t="s">
        <v>2765</v>
      </c>
      <c r="D814" s="16">
        <v>45750</v>
      </c>
      <c r="E814" s="16"/>
      <c r="F814" s="14" t="s">
        <v>2766</v>
      </c>
      <c r="G814" s="14" t="s">
        <v>1827</v>
      </c>
      <c r="H814" s="14" t="s">
        <v>1828</v>
      </c>
      <c r="I814" s="15">
        <v>71</v>
      </c>
      <c r="J814" s="77">
        <v>5</v>
      </c>
      <c r="K814" s="92"/>
    </row>
    <row r="815" spans="1:11" ht="81.599999999999994" customHeight="1" x14ac:dyDescent="0.25">
      <c r="A815" s="14" t="s">
        <v>1753</v>
      </c>
      <c r="B815" s="14"/>
      <c r="C815" s="14"/>
      <c r="D815" s="16"/>
      <c r="E815" s="16"/>
      <c r="F815" s="313" t="s">
        <v>5616</v>
      </c>
      <c r="G815" s="14"/>
      <c r="H815" s="14"/>
      <c r="I815" s="15"/>
      <c r="J815" s="77"/>
      <c r="K815" s="92"/>
    </row>
    <row r="816" spans="1:11" ht="26.4" customHeight="1" x14ac:dyDescent="0.25">
      <c r="A816" s="14" t="s">
        <v>1753</v>
      </c>
      <c r="B816" s="14" t="s">
        <v>5339</v>
      </c>
      <c r="C816" s="14" t="s">
        <v>5340</v>
      </c>
      <c r="D816" s="16">
        <v>45826</v>
      </c>
      <c r="E816" s="16"/>
      <c r="F816" s="14" t="s">
        <v>5341</v>
      </c>
      <c r="G816" s="14"/>
      <c r="H816" s="14" t="s">
        <v>1911</v>
      </c>
      <c r="I816" s="15">
        <v>162</v>
      </c>
      <c r="J816" s="77">
        <v>5</v>
      </c>
      <c r="K816" s="92"/>
    </row>
    <row r="817" spans="1:11" ht="26.4" customHeight="1" x14ac:dyDescent="0.25">
      <c r="A817" s="14" t="s">
        <v>1753</v>
      </c>
      <c r="B817" s="14" t="s">
        <v>5342</v>
      </c>
      <c r="C817" s="14" t="s">
        <v>5343</v>
      </c>
      <c r="D817" s="16">
        <v>45826</v>
      </c>
      <c r="E817" s="16"/>
      <c r="F817" s="14" t="s">
        <v>5341</v>
      </c>
      <c r="G817" s="14"/>
      <c r="H817" s="14" t="s">
        <v>2659</v>
      </c>
      <c r="I817" s="15">
        <v>162</v>
      </c>
      <c r="J817" s="77">
        <v>5</v>
      </c>
      <c r="K817" s="92"/>
    </row>
    <row r="818" spans="1:11" ht="25.2" customHeight="1" x14ac:dyDescent="0.25">
      <c r="A818" s="14" t="s">
        <v>1753</v>
      </c>
      <c r="B818" s="14" t="s">
        <v>3664</v>
      </c>
      <c r="C818" s="14" t="s">
        <v>3665</v>
      </c>
      <c r="D818" s="16">
        <v>45807</v>
      </c>
      <c r="E818" s="16"/>
      <c r="F818" s="14" t="s">
        <v>3666</v>
      </c>
      <c r="G818" s="14" t="s">
        <v>3667</v>
      </c>
      <c r="H818" s="14" t="s">
        <v>3668</v>
      </c>
      <c r="I818" s="15">
        <v>80</v>
      </c>
      <c r="J818" s="77">
        <v>5</v>
      </c>
      <c r="K818" s="92"/>
    </row>
    <row r="819" spans="1:11" ht="78" customHeight="1" x14ac:dyDescent="0.25">
      <c r="A819" s="14" t="s">
        <v>1753</v>
      </c>
      <c r="B819" s="14"/>
      <c r="C819" s="14"/>
      <c r="D819" s="16"/>
      <c r="E819" s="16"/>
      <c r="F819" s="14" t="s">
        <v>2653</v>
      </c>
      <c r="G819" s="14"/>
      <c r="H819" s="14"/>
      <c r="I819" s="15"/>
      <c r="J819" s="77"/>
      <c r="K819" s="92"/>
    </row>
    <row r="820" spans="1:11" ht="28.8" customHeight="1" x14ac:dyDescent="0.25">
      <c r="A820" s="14" t="s">
        <v>1753</v>
      </c>
      <c r="B820" s="14" t="s">
        <v>2654</v>
      </c>
      <c r="C820" s="14" t="s">
        <v>2655</v>
      </c>
      <c r="D820" s="16">
        <v>45750</v>
      </c>
      <c r="E820" s="16"/>
      <c r="F820" s="14" t="s">
        <v>2658</v>
      </c>
      <c r="G820" s="14"/>
      <c r="H820" s="14" t="s">
        <v>1911</v>
      </c>
      <c r="I820" s="15">
        <v>162</v>
      </c>
      <c r="J820" s="77">
        <v>5</v>
      </c>
      <c r="K820" s="92"/>
    </row>
    <row r="821" spans="1:11" ht="30.6" customHeight="1" x14ac:dyDescent="0.25">
      <c r="A821" s="14" t="s">
        <v>1753</v>
      </c>
      <c r="B821" s="14" t="s">
        <v>2656</v>
      </c>
      <c r="C821" s="14" t="s">
        <v>2657</v>
      </c>
      <c r="D821" s="16">
        <v>45750</v>
      </c>
      <c r="E821" s="16"/>
      <c r="F821" s="14" t="s">
        <v>2658</v>
      </c>
      <c r="G821" s="14"/>
      <c r="H821" s="14" t="s">
        <v>2659</v>
      </c>
      <c r="I821" s="15">
        <v>162</v>
      </c>
      <c r="J821" s="77">
        <v>5</v>
      </c>
      <c r="K821" s="92"/>
    </row>
    <row r="822" spans="1:11" ht="78.599999999999994" customHeight="1" x14ac:dyDescent="0.25">
      <c r="A822" s="14" t="s">
        <v>1753</v>
      </c>
      <c r="B822" s="14"/>
      <c r="C822" s="14"/>
      <c r="D822" s="16"/>
      <c r="E822" s="16"/>
      <c r="F822" s="313" t="s">
        <v>5617</v>
      </c>
      <c r="G822" s="14"/>
      <c r="H822" s="14"/>
      <c r="I822" s="15"/>
      <c r="J822" s="77"/>
      <c r="K822" s="92"/>
    </row>
    <row r="823" spans="1:11" ht="28.8" customHeight="1" x14ac:dyDescent="0.25">
      <c r="A823" s="14" t="s">
        <v>1753</v>
      </c>
      <c r="B823" s="14" t="s">
        <v>5344</v>
      </c>
      <c r="C823" s="14" t="s">
        <v>5345</v>
      </c>
      <c r="D823" s="16">
        <v>45826</v>
      </c>
      <c r="E823" s="16"/>
      <c r="F823" s="313" t="s">
        <v>5346</v>
      </c>
      <c r="G823" s="14"/>
      <c r="H823" s="14" t="s">
        <v>2754</v>
      </c>
      <c r="I823" s="15">
        <v>162</v>
      </c>
      <c r="J823" s="77">
        <v>5</v>
      </c>
      <c r="K823" s="92"/>
    </row>
    <row r="824" spans="1:11" ht="28.2" customHeight="1" x14ac:dyDescent="0.25">
      <c r="A824" s="14" t="s">
        <v>1753</v>
      </c>
      <c r="B824" s="14" t="s">
        <v>5347</v>
      </c>
      <c r="C824" s="14" t="s">
        <v>5348</v>
      </c>
      <c r="D824" s="16">
        <v>45826</v>
      </c>
      <c r="E824" s="16"/>
      <c r="F824" s="313" t="s">
        <v>5346</v>
      </c>
      <c r="G824" s="14"/>
      <c r="H824" s="14" t="s">
        <v>2780</v>
      </c>
      <c r="I824" s="15">
        <v>162</v>
      </c>
      <c r="J824" s="77">
        <v>5</v>
      </c>
      <c r="K824" s="92"/>
    </row>
    <row r="825" spans="1:11" ht="22.8" customHeight="1" x14ac:dyDescent="0.25">
      <c r="A825" s="14" t="s">
        <v>1753</v>
      </c>
      <c r="B825" s="14" t="s">
        <v>3627</v>
      </c>
      <c r="C825" s="14" t="s">
        <v>3628</v>
      </c>
      <c r="D825" s="16">
        <v>45796</v>
      </c>
      <c r="E825" s="16"/>
      <c r="F825" s="313" t="s">
        <v>3629</v>
      </c>
      <c r="G825" s="14" t="s">
        <v>2290</v>
      </c>
      <c r="H825" s="14" t="s">
        <v>2291</v>
      </c>
      <c r="I825" s="15">
        <v>83</v>
      </c>
      <c r="J825" s="77">
        <v>5</v>
      </c>
      <c r="K825" s="92"/>
    </row>
    <row r="826" spans="1:11" ht="81.599999999999994" customHeight="1" x14ac:dyDescent="0.25">
      <c r="A826" s="14" t="s">
        <v>1753</v>
      </c>
      <c r="B826" s="14"/>
      <c r="C826" s="14"/>
      <c r="D826" s="16"/>
      <c r="E826" s="16"/>
      <c r="F826" s="313" t="s">
        <v>5618</v>
      </c>
      <c r="G826" s="14"/>
      <c r="H826" s="14"/>
      <c r="I826" s="15"/>
      <c r="J826" s="77"/>
      <c r="K826" s="92"/>
    </row>
    <row r="827" spans="1:11" ht="29.4" customHeight="1" x14ac:dyDescent="0.25">
      <c r="A827" s="14" t="s">
        <v>1753</v>
      </c>
      <c r="B827" s="14" t="s">
        <v>5212</v>
      </c>
      <c r="C827" s="14" t="s">
        <v>5213</v>
      </c>
      <c r="D827" s="16">
        <v>45814</v>
      </c>
      <c r="E827" s="16"/>
      <c r="F827" s="313" t="s">
        <v>5214</v>
      </c>
      <c r="G827" s="14"/>
      <c r="H827" s="14" t="s">
        <v>2738</v>
      </c>
      <c r="I827" s="15">
        <v>109</v>
      </c>
      <c r="J827" s="77">
        <v>5</v>
      </c>
      <c r="K827" s="92"/>
    </row>
    <row r="828" spans="1:11" ht="29.4" customHeight="1" x14ac:dyDescent="0.25">
      <c r="A828" s="14" t="s">
        <v>1753</v>
      </c>
      <c r="B828" s="14" t="s">
        <v>5215</v>
      </c>
      <c r="C828" s="14" t="s">
        <v>5216</v>
      </c>
      <c r="D828" s="16">
        <v>45814</v>
      </c>
      <c r="E828" s="16"/>
      <c r="F828" s="313" t="s">
        <v>5214</v>
      </c>
      <c r="G828" s="14"/>
      <c r="H828" s="14" t="s">
        <v>5217</v>
      </c>
      <c r="I828" s="15">
        <v>109</v>
      </c>
      <c r="J828" s="77">
        <v>5</v>
      </c>
      <c r="K828" s="92"/>
    </row>
    <row r="829" spans="1:11" ht="84" customHeight="1" x14ac:dyDescent="0.25">
      <c r="A829" s="14" t="s">
        <v>1753</v>
      </c>
      <c r="B829" s="14"/>
      <c r="C829" s="14"/>
      <c r="D829" s="16"/>
      <c r="E829" s="16"/>
      <c r="F829" s="313" t="s">
        <v>5619</v>
      </c>
      <c r="G829" s="14"/>
      <c r="H829" s="14"/>
      <c r="I829" s="15"/>
      <c r="J829" s="77"/>
      <c r="K829" s="92"/>
    </row>
    <row r="830" spans="1:11" ht="29.4" customHeight="1" x14ac:dyDescent="0.25">
      <c r="A830" s="14" t="s">
        <v>1753</v>
      </c>
      <c r="B830" s="14" t="s">
        <v>5318</v>
      </c>
      <c r="C830" s="14" t="s">
        <v>5319</v>
      </c>
      <c r="D830" s="16">
        <v>45826</v>
      </c>
      <c r="E830" s="16"/>
      <c r="F830" s="14" t="s">
        <v>5320</v>
      </c>
      <c r="G830" s="14"/>
      <c r="H830" s="14" t="s">
        <v>1916</v>
      </c>
      <c r="I830" s="15">
        <v>162</v>
      </c>
      <c r="J830" s="77">
        <v>5</v>
      </c>
      <c r="K830" s="92"/>
    </row>
    <row r="831" spans="1:11" ht="29.4" customHeight="1" x14ac:dyDescent="0.25">
      <c r="A831" s="14" t="s">
        <v>1753</v>
      </c>
      <c r="B831" s="14" t="s">
        <v>5321</v>
      </c>
      <c r="C831" s="14" t="s">
        <v>5322</v>
      </c>
      <c r="D831" s="16">
        <v>45826</v>
      </c>
      <c r="E831" s="16"/>
      <c r="F831" s="14" t="s">
        <v>5320</v>
      </c>
      <c r="G831" s="14"/>
      <c r="H831" s="14" t="s">
        <v>1892</v>
      </c>
      <c r="I831" s="15">
        <v>162</v>
      </c>
      <c r="J831" s="77">
        <v>5</v>
      </c>
      <c r="K831" s="92"/>
    </row>
    <row r="832" spans="1:11" ht="81" customHeight="1" x14ac:dyDescent="0.25">
      <c r="A832" s="14" t="s">
        <v>1753</v>
      </c>
      <c r="B832" s="14"/>
      <c r="C832" s="14"/>
      <c r="D832" s="16"/>
      <c r="E832" s="16"/>
      <c r="F832" s="14" t="s">
        <v>6393</v>
      </c>
      <c r="G832" s="14"/>
      <c r="H832" s="14"/>
      <c r="I832" s="15"/>
      <c r="J832" s="77"/>
      <c r="K832" s="92"/>
    </row>
    <row r="833" spans="1:11" ht="29.4" customHeight="1" x14ac:dyDescent="0.25">
      <c r="A833" s="14" t="s">
        <v>1753</v>
      </c>
      <c r="B833" s="14" t="s">
        <v>6382</v>
      </c>
      <c r="C833" s="14" t="s">
        <v>6383</v>
      </c>
      <c r="D833" s="16">
        <v>45849</v>
      </c>
      <c r="E833" s="16"/>
      <c r="F833" s="14" t="s">
        <v>6386</v>
      </c>
      <c r="G833" s="14"/>
      <c r="H833" s="14" t="s">
        <v>2780</v>
      </c>
      <c r="I833" s="15">
        <v>91</v>
      </c>
      <c r="J833" s="77">
        <v>5</v>
      </c>
      <c r="K833" s="92"/>
    </row>
    <row r="834" spans="1:11" ht="29.4" customHeight="1" x14ac:dyDescent="0.25">
      <c r="A834" s="14" t="s">
        <v>1753</v>
      </c>
      <c r="B834" s="14" t="s">
        <v>6384</v>
      </c>
      <c r="C834" s="14" t="s">
        <v>6385</v>
      </c>
      <c r="D834" s="16">
        <v>45849</v>
      </c>
      <c r="E834" s="16"/>
      <c r="F834" s="14" t="s">
        <v>6386</v>
      </c>
      <c r="G834" s="14"/>
      <c r="H834" s="14" t="s">
        <v>1900</v>
      </c>
      <c r="I834" s="15">
        <v>123</v>
      </c>
      <c r="J834" s="77">
        <v>5</v>
      </c>
      <c r="K834" s="92"/>
    </row>
    <row r="835" spans="1:11" ht="29.4" customHeight="1" x14ac:dyDescent="0.25">
      <c r="A835" s="14" t="s">
        <v>1753</v>
      </c>
      <c r="B835" s="14" t="s">
        <v>6387</v>
      </c>
      <c r="C835" s="14" t="s">
        <v>6388</v>
      </c>
      <c r="D835" s="16">
        <v>45849</v>
      </c>
      <c r="E835" s="16"/>
      <c r="F835" s="14" t="s">
        <v>6386</v>
      </c>
      <c r="G835" s="14"/>
      <c r="H835" s="14" t="s">
        <v>2630</v>
      </c>
      <c r="I835" s="15">
        <v>91</v>
      </c>
      <c r="J835" s="77">
        <v>5</v>
      </c>
      <c r="K835" s="92"/>
    </row>
    <row r="836" spans="1:11" ht="29.4" customHeight="1" x14ac:dyDescent="0.25">
      <c r="A836" s="14" t="s">
        <v>1753</v>
      </c>
      <c r="B836" s="14" t="s">
        <v>6389</v>
      </c>
      <c r="C836" s="14" t="s">
        <v>6390</v>
      </c>
      <c r="D836" s="16">
        <v>45849</v>
      </c>
      <c r="E836" s="16"/>
      <c r="F836" s="14" t="s">
        <v>6386</v>
      </c>
      <c r="G836" s="14"/>
      <c r="H836" s="14" t="s">
        <v>1916</v>
      </c>
      <c r="I836" s="15">
        <v>71</v>
      </c>
      <c r="J836" s="77">
        <v>5</v>
      </c>
      <c r="K836" s="92"/>
    </row>
    <row r="837" spans="1:11" ht="29.4" customHeight="1" x14ac:dyDescent="0.25">
      <c r="A837" s="14" t="s">
        <v>1753</v>
      </c>
      <c r="B837" s="14" t="s">
        <v>6391</v>
      </c>
      <c r="C837" s="14" t="s">
        <v>6392</v>
      </c>
      <c r="D837" s="16">
        <v>45849</v>
      </c>
      <c r="E837" s="16"/>
      <c r="F837" s="14" t="s">
        <v>6386</v>
      </c>
      <c r="G837" s="14"/>
      <c r="H837" s="14" t="s">
        <v>2739</v>
      </c>
      <c r="I837" s="15">
        <v>109</v>
      </c>
      <c r="J837" s="77">
        <v>5</v>
      </c>
      <c r="K837" s="92"/>
    </row>
    <row r="838" spans="1:11" ht="76.8" customHeight="1" x14ac:dyDescent="0.25">
      <c r="A838" s="14" t="s">
        <v>1753</v>
      </c>
      <c r="B838" s="14"/>
      <c r="C838" s="14"/>
      <c r="D838" s="16"/>
      <c r="E838" s="16"/>
      <c r="F838" s="14" t="s">
        <v>6406</v>
      </c>
      <c r="G838" s="14"/>
      <c r="H838" s="14"/>
      <c r="I838" s="15"/>
      <c r="J838" s="77"/>
      <c r="K838" s="92"/>
    </row>
    <row r="839" spans="1:11" ht="29.4" customHeight="1" x14ac:dyDescent="0.25">
      <c r="A839" s="14" t="s">
        <v>1753</v>
      </c>
      <c r="B839" s="14" t="s">
        <v>6401</v>
      </c>
      <c r="C839" s="14" t="s">
        <v>6402</v>
      </c>
      <c r="D839" s="16">
        <v>45849</v>
      </c>
      <c r="E839" s="16"/>
      <c r="F839" s="14" t="s">
        <v>6405</v>
      </c>
      <c r="G839" s="14"/>
      <c r="H839" s="14" t="s">
        <v>1889</v>
      </c>
      <c r="I839" s="15">
        <v>162</v>
      </c>
      <c r="J839" s="77">
        <v>5</v>
      </c>
      <c r="K839" s="92"/>
    </row>
    <row r="840" spans="1:11" ht="29.4" customHeight="1" x14ac:dyDescent="0.25">
      <c r="A840" s="14" t="s">
        <v>1753</v>
      </c>
      <c r="B840" s="14" t="s">
        <v>6403</v>
      </c>
      <c r="C840" s="14" t="s">
        <v>6404</v>
      </c>
      <c r="D840" s="16">
        <v>45849</v>
      </c>
      <c r="E840" s="16"/>
      <c r="F840" s="14" t="s">
        <v>6405</v>
      </c>
      <c r="G840" s="14"/>
      <c r="H840" s="14" t="s">
        <v>1892</v>
      </c>
      <c r="I840" s="15">
        <v>162</v>
      </c>
      <c r="J840" s="77">
        <v>5</v>
      </c>
      <c r="K840" s="92"/>
    </row>
    <row r="841" spans="1:11" ht="76.8" customHeight="1" x14ac:dyDescent="0.25">
      <c r="A841" s="14" t="s">
        <v>1753</v>
      </c>
      <c r="B841" s="14"/>
      <c r="C841" s="14"/>
      <c r="D841" s="16"/>
      <c r="E841" s="16"/>
      <c r="F841" s="14" t="s">
        <v>2632</v>
      </c>
      <c r="G841" s="14"/>
      <c r="H841" s="14"/>
      <c r="I841" s="15"/>
      <c r="J841" s="77"/>
      <c r="K841" s="92"/>
    </row>
    <row r="842" spans="1:11" ht="20.399999999999999" x14ac:dyDescent="0.25">
      <c r="A842" s="14" t="s">
        <v>1753</v>
      </c>
      <c r="B842" s="14" t="s">
        <v>2295</v>
      </c>
      <c r="C842" s="14" t="s">
        <v>2296</v>
      </c>
      <c r="D842" s="16">
        <v>45750</v>
      </c>
      <c r="E842" s="16"/>
      <c r="F842" s="14" t="s">
        <v>2297</v>
      </c>
      <c r="G842" s="14" t="s">
        <v>2298</v>
      </c>
      <c r="H842" s="14" t="s">
        <v>2299</v>
      </c>
      <c r="I842" s="15">
        <v>30</v>
      </c>
      <c r="J842" s="77">
        <v>5</v>
      </c>
      <c r="K842" s="92"/>
    </row>
    <row r="843" spans="1:11" ht="78" customHeight="1" x14ac:dyDescent="0.25">
      <c r="A843" s="14" t="s">
        <v>1753</v>
      </c>
      <c r="B843" s="14"/>
      <c r="C843" s="14"/>
      <c r="D843" s="16"/>
      <c r="E843" s="16"/>
      <c r="F843" s="14" t="s">
        <v>3012</v>
      </c>
      <c r="G843" s="14"/>
      <c r="H843" s="14"/>
      <c r="I843" s="15"/>
      <c r="J843" s="77"/>
      <c r="K843" s="92"/>
    </row>
    <row r="844" spans="1:11" ht="20.399999999999999" x14ac:dyDescent="0.25">
      <c r="A844" s="14" t="s">
        <v>1753</v>
      </c>
      <c r="B844" s="14" t="s">
        <v>3006</v>
      </c>
      <c r="C844" s="14" t="s">
        <v>3007</v>
      </c>
      <c r="D844" s="16">
        <v>45777</v>
      </c>
      <c r="E844" s="16"/>
      <c r="F844" s="14" t="s">
        <v>3013</v>
      </c>
      <c r="G844" s="14"/>
      <c r="H844" s="14" t="s">
        <v>3014</v>
      </c>
      <c r="I844" s="15">
        <v>123</v>
      </c>
      <c r="J844" s="77">
        <v>5</v>
      </c>
      <c r="K844" s="92"/>
    </row>
    <row r="845" spans="1:11" ht="20.399999999999999" x14ac:dyDescent="0.25">
      <c r="A845" s="14" t="s">
        <v>1753</v>
      </c>
      <c r="B845" s="14" t="s">
        <v>3008</v>
      </c>
      <c r="C845" s="14" t="s">
        <v>3009</v>
      </c>
      <c r="D845" s="16">
        <v>45777</v>
      </c>
      <c r="E845" s="16"/>
      <c r="F845" s="14" t="s">
        <v>3013</v>
      </c>
      <c r="G845" s="14"/>
      <c r="H845" s="14" t="s">
        <v>2676</v>
      </c>
      <c r="I845" s="15">
        <v>123</v>
      </c>
      <c r="J845" s="77">
        <v>5</v>
      </c>
      <c r="K845" s="92"/>
    </row>
    <row r="846" spans="1:11" ht="20.399999999999999" x14ac:dyDescent="0.25">
      <c r="A846" s="14" t="s">
        <v>1753</v>
      </c>
      <c r="B846" s="14" t="s">
        <v>3010</v>
      </c>
      <c r="C846" s="14" t="s">
        <v>3011</v>
      </c>
      <c r="D846" s="16">
        <v>45777</v>
      </c>
      <c r="E846" s="16"/>
      <c r="F846" s="14" t="s">
        <v>3013</v>
      </c>
      <c r="G846" s="14"/>
      <c r="H846" s="14" t="s">
        <v>3015</v>
      </c>
      <c r="I846" s="15">
        <v>123</v>
      </c>
      <c r="J846" s="77">
        <v>5</v>
      </c>
      <c r="K846" s="92"/>
    </row>
    <row r="847" spans="1:11" ht="79.2" customHeight="1" x14ac:dyDescent="0.25">
      <c r="A847" s="14" t="s">
        <v>1753</v>
      </c>
      <c r="B847" s="14"/>
      <c r="C847" s="14"/>
      <c r="D847" s="16"/>
      <c r="E847" s="16"/>
      <c r="F847" s="14" t="s">
        <v>4230</v>
      </c>
      <c r="G847" s="14"/>
      <c r="H847" s="14"/>
      <c r="I847" s="15"/>
      <c r="J847" s="77"/>
      <c r="K847" s="92"/>
    </row>
    <row r="848" spans="1:11" ht="20.399999999999999" x14ac:dyDescent="0.25">
      <c r="A848" s="14" t="s">
        <v>1753</v>
      </c>
      <c r="B848" s="14" t="s">
        <v>3886</v>
      </c>
      <c r="C848" s="14" t="s">
        <v>3887</v>
      </c>
      <c r="D848" s="16">
        <v>45791</v>
      </c>
      <c r="E848" s="16"/>
      <c r="F848" s="14" t="s">
        <v>3888</v>
      </c>
      <c r="G848" s="14" t="s">
        <v>1827</v>
      </c>
      <c r="H848" s="14" t="s">
        <v>1828</v>
      </c>
      <c r="I848" s="15">
        <v>71</v>
      </c>
      <c r="J848" s="77">
        <v>5</v>
      </c>
      <c r="K848" s="92"/>
    </row>
    <row r="849" spans="1:11" ht="23.4" customHeight="1" x14ac:dyDescent="0.25">
      <c r="A849" s="14" t="s">
        <v>1753</v>
      </c>
      <c r="B849" s="14" t="s">
        <v>3994</v>
      </c>
      <c r="C849" s="14" t="s">
        <v>3995</v>
      </c>
      <c r="D849" s="16">
        <v>45796</v>
      </c>
      <c r="E849" s="16"/>
      <c r="F849" s="14" t="s">
        <v>3998</v>
      </c>
      <c r="G849" s="14"/>
      <c r="H849" s="14" t="s">
        <v>2740</v>
      </c>
      <c r="I849" s="15">
        <v>162</v>
      </c>
      <c r="J849" s="77">
        <v>5</v>
      </c>
      <c r="K849" s="92"/>
    </row>
    <row r="850" spans="1:11" ht="25.2" customHeight="1" x14ac:dyDescent="0.25">
      <c r="A850" s="14" t="s">
        <v>1753</v>
      </c>
      <c r="B850" s="14" t="s">
        <v>3996</v>
      </c>
      <c r="C850" s="14" t="s">
        <v>3997</v>
      </c>
      <c r="D850" s="16">
        <v>45796</v>
      </c>
      <c r="E850" s="16"/>
      <c r="F850" s="14" t="s">
        <v>3998</v>
      </c>
      <c r="G850" s="14"/>
      <c r="H850" s="14" t="s">
        <v>1876</v>
      </c>
      <c r="I850" s="15">
        <v>162</v>
      </c>
      <c r="J850" s="77">
        <v>5</v>
      </c>
      <c r="K850" s="92"/>
    </row>
    <row r="851" spans="1:11" ht="78" customHeight="1" x14ac:dyDescent="0.25">
      <c r="A851" s="14" t="s">
        <v>1753</v>
      </c>
      <c r="B851" s="14"/>
      <c r="C851" s="14"/>
      <c r="D851" s="16"/>
      <c r="E851" s="16"/>
      <c r="F851" s="14" t="s">
        <v>2633</v>
      </c>
      <c r="G851" s="14"/>
      <c r="H851" s="14"/>
      <c r="I851" s="15"/>
      <c r="J851" s="77"/>
      <c r="K851" s="92"/>
    </row>
    <row r="852" spans="1:11" ht="20.399999999999999" x14ac:dyDescent="0.25">
      <c r="A852" s="14" t="s">
        <v>1753</v>
      </c>
      <c r="B852" s="14" t="s">
        <v>2625</v>
      </c>
      <c r="C852" s="14" t="s">
        <v>2626</v>
      </c>
      <c r="D852" s="16">
        <v>45750</v>
      </c>
      <c r="E852" s="16"/>
      <c r="F852" s="14" t="s">
        <v>2627</v>
      </c>
      <c r="G852" s="14"/>
      <c r="H852" s="14" t="s">
        <v>1916</v>
      </c>
      <c r="I852" s="15">
        <v>109</v>
      </c>
      <c r="J852" s="77">
        <v>5</v>
      </c>
      <c r="K852" s="92"/>
    </row>
    <row r="853" spans="1:11" ht="22.2" customHeight="1" x14ac:dyDescent="0.25">
      <c r="A853" s="14" t="s">
        <v>1753</v>
      </c>
      <c r="B853" s="14" t="s">
        <v>2628</v>
      </c>
      <c r="C853" s="14" t="s">
        <v>2629</v>
      </c>
      <c r="D853" s="16">
        <v>45750</v>
      </c>
      <c r="E853" s="16"/>
      <c r="F853" s="14" t="s">
        <v>2627</v>
      </c>
      <c r="G853" s="14"/>
      <c r="H853" s="14" t="s">
        <v>2630</v>
      </c>
      <c r="I853" s="15">
        <v>109</v>
      </c>
      <c r="J853" s="77">
        <v>5</v>
      </c>
      <c r="K853" s="92"/>
    </row>
    <row r="854" spans="1:11" ht="81" customHeight="1" x14ac:dyDescent="0.25">
      <c r="A854" s="14" t="s">
        <v>1753</v>
      </c>
      <c r="B854" s="14"/>
      <c r="C854" s="14"/>
      <c r="D854" s="16"/>
      <c r="E854" s="16"/>
      <c r="F854" s="14" t="s">
        <v>2652</v>
      </c>
      <c r="G854" s="14"/>
      <c r="H854" s="14"/>
      <c r="I854" s="15"/>
      <c r="J854" s="77"/>
      <c r="K854" s="92"/>
    </row>
    <row r="855" spans="1:11" ht="22.2" customHeight="1" x14ac:dyDescent="0.25">
      <c r="A855" s="14" t="s">
        <v>1753</v>
      </c>
      <c r="B855" s="14" t="s">
        <v>2646</v>
      </c>
      <c r="C855" s="14" t="s">
        <v>2647</v>
      </c>
      <c r="D855" s="16">
        <v>45750</v>
      </c>
      <c r="E855" s="16"/>
      <c r="F855" s="14" t="s">
        <v>2650</v>
      </c>
      <c r="G855" s="14"/>
      <c r="H855" s="14" t="s">
        <v>1921</v>
      </c>
      <c r="I855" s="15">
        <v>162</v>
      </c>
      <c r="J855" s="77">
        <v>5</v>
      </c>
      <c r="K855" s="92"/>
    </row>
    <row r="856" spans="1:11" ht="22.2" customHeight="1" x14ac:dyDescent="0.25">
      <c r="A856" s="14" t="s">
        <v>1753</v>
      </c>
      <c r="B856" s="14" t="s">
        <v>2648</v>
      </c>
      <c r="C856" s="14" t="s">
        <v>2649</v>
      </c>
      <c r="D856" s="16">
        <v>45750</v>
      </c>
      <c r="E856" s="16"/>
      <c r="F856" s="14" t="s">
        <v>2650</v>
      </c>
      <c r="G856" s="14"/>
      <c r="H856" s="14" t="s">
        <v>2651</v>
      </c>
      <c r="I856" s="15">
        <v>162</v>
      </c>
      <c r="J856" s="77">
        <v>5</v>
      </c>
      <c r="K856" s="92"/>
    </row>
    <row r="857" spans="1:11" ht="79.2" customHeight="1" x14ac:dyDescent="0.25">
      <c r="A857" s="14" t="s">
        <v>1753</v>
      </c>
      <c r="B857" s="14"/>
      <c r="C857" s="14"/>
      <c r="D857" s="16"/>
      <c r="E857" s="16"/>
      <c r="F857" s="14" t="s">
        <v>2814</v>
      </c>
      <c r="G857" s="14"/>
      <c r="H857" s="14"/>
      <c r="I857" s="15"/>
      <c r="J857" s="77"/>
      <c r="K857" s="92"/>
    </row>
    <row r="858" spans="1:11" ht="25.2" customHeight="1" x14ac:dyDescent="0.25">
      <c r="A858" s="14" t="s">
        <v>1753</v>
      </c>
      <c r="B858" s="14" t="s">
        <v>2809</v>
      </c>
      <c r="C858" s="14" t="s">
        <v>2810</v>
      </c>
      <c r="D858" s="16">
        <v>45757</v>
      </c>
      <c r="E858" s="16"/>
      <c r="F858" s="14" t="s">
        <v>2813</v>
      </c>
      <c r="G858" s="14"/>
      <c r="H858" s="14" t="s">
        <v>1916</v>
      </c>
      <c r="I858" s="15">
        <v>162</v>
      </c>
      <c r="J858" s="77">
        <v>5</v>
      </c>
      <c r="K858" s="92"/>
    </row>
    <row r="859" spans="1:11" ht="28.2" customHeight="1" x14ac:dyDescent="0.25">
      <c r="A859" s="14" t="s">
        <v>1753</v>
      </c>
      <c r="B859" s="14" t="s">
        <v>2811</v>
      </c>
      <c r="C859" s="14" t="s">
        <v>2812</v>
      </c>
      <c r="D859" s="16">
        <v>45757</v>
      </c>
      <c r="E859" s="16"/>
      <c r="F859" s="14" t="s">
        <v>2813</v>
      </c>
      <c r="G859" s="14"/>
      <c r="H859" s="14" t="s">
        <v>1889</v>
      </c>
      <c r="I859" s="15">
        <v>162</v>
      </c>
      <c r="J859" s="77">
        <v>5</v>
      </c>
      <c r="K859" s="92"/>
    </row>
    <row r="860" spans="1:11" ht="79.8" customHeight="1" x14ac:dyDescent="0.25">
      <c r="A860" s="14" t="s">
        <v>1753</v>
      </c>
      <c r="B860" s="14"/>
      <c r="C860" s="14"/>
      <c r="D860" s="16"/>
      <c r="E860" s="16"/>
      <c r="F860" s="14" t="s">
        <v>3005</v>
      </c>
      <c r="G860" s="14"/>
      <c r="H860" s="14"/>
      <c r="I860" s="15"/>
      <c r="J860" s="77"/>
      <c r="K860" s="92"/>
    </row>
    <row r="861" spans="1:11" ht="28.2" customHeight="1" x14ac:dyDescent="0.25">
      <c r="A861" s="14" t="s">
        <v>1753</v>
      </c>
      <c r="B861" s="14" t="s">
        <v>2999</v>
      </c>
      <c r="C861" s="14" t="s">
        <v>3000</v>
      </c>
      <c r="D861" s="16">
        <v>45777</v>
      </c>
      <c r="E861" s="16"/>
      <c r="F861" s="14" t="s">
        <v>3003</v>
      </c>
      <c r="G861" s="14"/>
      <c r="H861" s="14" t="s">
        <v>2780</v>
      </c>
      <c r="I861" s="15">
        <v>162</v>
      </c>
      <c r="J861" s="77">
        <v>5</v>
      </c>
      <c r="K861" s="92"/>
    </row>
    <row r="862" spans="1:11" ht="28.2" customHeight="1" x14ac:dyDescent="0.25">
      <c r="A862" s="14" t="s">
        <v>1753</v>
      </c>
      <c r="B862" s="14" t="s">
        <v>3001</v>
      </c>
      <c r="C862" s="14" t="s">
        <v>3002</v>
      </c>
      <c r="D862" s="16">
        <v>45777</v>
      </c>
      <c r="E862" s="16"/>
      <c r="F862" s="14" t="s">
        <v>3003</v>
      </c>
      <c r="G862" s="14"/>
      <c r="H862" s="14" t="s">
        <v>3004</v>
      </c>
      <c r="I862" s="15">
        <v>162</v>
      </c>
      <c r="J862" s="77">
        <v>5</v>
      </c>
      <c r="K862" s="92"/>
    </row>
    <row r="863" spans="1:11" ht="81.599999999999994" customHeight="1" x14ac:dyDescent="0.25">
      <c r="A863" s="14" t="s">
        <v>1753</v>
      </c>
      <c r="B863" s="14"/>
      <c r="C863" s="14"/>
      <c r="D863" s="16"/>
      <c r="E863" s="16"/>
      <c r="F863" s="14" t="s">
        <v>3809</v>
      </c>
      <c r="G863" s="14"/>
      <c r="H863" s="14"/>
      <c r="I863" s="15"/>
      <c r="J863" s="77"/>
      <c r="K863" s="92"/>
    </row>
    <row r="864" spans="1:11" ht="27.6" customHeight="1" x14ac:dyDescent="0.25">
      <c r="A864" s="14" t="s">
        <v>1753</v>
      </c>
      <c r="B864" s="14" t="s">
        <v>3804</v>
      </c>
      <c r="C864" s="14" t="s">
        <v>3805</v>
      </c>
      <c r="D864" s="16">
        <v>45784</v>
      </c>
      <c r="E864" s="16"/>
      <c r="F864" s="14" t="s">
        <v>3806</v>
      </c>
      <c r="G864" s="14"/>
      <c r="H864" s="14" t="s">
        <v>1921</v>
      </c>
      <c r="I864" s="15">
        <v>109</v>
      </c>
      <c r="J864" s="77">
        <v>5</v>
      </c>
      <c r="K864" s="92"/>
    </row>
    <row r="865" spans="1:11" ht="26.4" customHeight="1" x14ac:dyDescent="0.25">
      <c r="A865" s="14" t="s">
        <v>1753</v>
      </c>
      <c r="B865" s="14" t="s">
        <v>3807</v>
      </c>
      <c r="C865" s="14" t="s">
        <v>3808</v>
      </c>
      <c r="D865" s="16">
        <v>45784</v>
      </c>
      <c r="E865" s="16"/>
      <c r="F865" s="14" t="s">
        <v>3806</v>
      </c>
      <c r="G865" s="14"/>
      <c r="H865" s="14" t="s">
        <v>3015</v>
      </c>
      <c r="I865" s="15">
        <v>109</v>
      </c>
      <c r="J865" s="77">
        <v>5</v>
      </c>
      <c r="K865" s="92"/>
    </row>
    <row r="866" spans="1:11" ht="76.8" customHeight="1" x14ac:dyDescent="0.25">
      <c r="A866" s="14" t="s">
        <v>1753</v>
      </c>
      <c r="B866" s="14"/>
      <c r="C866" s="14"/>
      <c r="D866" s="16"/>
      <c r="E866" s="16"/>
      <c r="F866" s="313" t="s">
        <v>5620</v>
      </c>
      <c r="G866" s="14"/>
      <c r="H866" s="14"/>
      <c r="I866" s="15"/>
      <c r="J866" s="77"/>
      <c r="K866" s="92"/>
    </row>
    <row r="867" spans="1:11" ht="24.6" customHeight="1" x14ac:dyDescent="0.25">
      <c r="A867" s="14" t="s">
        <v>1753</v>
      </c>
      <c r="B867" s="14" t="s">
        <v>5313</v>
      </c>
      <c r="C867" s="14" t="s">
        <v>5314</v>
      </c>
      <c r="D867" s="16">
        <v>45819</v>
      </c>
      <c r="E867" s="16"/>
      <c r="F867" s="313" t="s">
        <v>5315</v>
      </c>
      <c r="G867" s="14"/>
      <c r="H867" s="14" t="s">
        <v>1900</v>
      </c>
      <c r="I867" s="15">
        <v>109</v>
      </c>
      <c r="J867" s="77">
        <v>5</v>
      </c>
      <c r="K867" s="92"/>
    </row>
    <row r="868" spans="1:11" ht="27" customHeight="1" x14ac:dyDescent="0.25">
      <c r="A868" s="14" t="s">
        <v>1753</v>
      </c>
      <c r="B868" s="14" t="s">
        <v>5316</v>
      </c>
      <c r="C868" s="14" t="s">
        <v>5317</v>
      </c>
      <c r="D868" s="16">
        <v>45819</v>
      </c>
      <c r="E868" s="16"/>
      <c r="F868" s="313" t="s">
        <v>5315</v>
      </c>
      <c r="G868" s="14"/>
      <c r="H868" s="14" t="s">
        <v>1889</v>
      </c>
      <c r="I868" s="15">
        <v>109</v>
      </c>
      <c r="J868" s="77">
        <v>5</v>
      </c>
      <c r="K868" s="92"/>
    </row>
    <row r="869" spans="1:11" ht="24" customHeight="1" x14ac:dyDescent="0.25">
      <c r="A869" s="14" t="s">
        <v>1753</v>
      </c>
      <c r="B869" s="14" t="s">
        <v>4573</v>
      </c>
      <c r="C869" s="14" t="s">
        <v>4574</v>
      </c>
      <c r="D869" s="16">
        <v>45820</v>
      </c>
      <c r="E869" s="16"/>
      <c r="F869" s="313" t="s">
        <v>4575</v>
      </c>
      <c r="G869" s="14" t="s">
        <v>3655</v>
      </c>
      <c r="H869" s="14" t="s">
        <v>3656</v>
      </c>
      <c r="I869" s="15">
        <v>83</v>
      </c>
      <c r="J869" s="77">
        <v>5</v>
      </c>
      <c r="K869" s="92"/>
    </row>
    <row r="870" spans="1:11" ht="83.4" customHeight="1" x14ac:dyDescent="0.25">
      <c r="A870" s="14" t="s">
        <v>1753</v>
      </c>
      <c r="B870" s="14"/>
      <c r="C870" s="14"/>
      <c r="D870" s="16"/>
      <c r="E870" s="16"/>
      <c r="F870" s="313" t="s">
        <v>5621</v>
      </c>
      <c r="G870" s="14"/>
      <c r="H870" s="14"/>
      <c r="I870" s="15"/>
      <c r="J870" s="77"/>
      <c r="K870" s="92"/>
    </row>
    <row r="871" spans="1:11" ht="30" customHeight="1" x14ac:dyDescent="0.25">
      <c r="A871" s="14" t="s">
        <v>1753</v>
      </c>
      <c r="B871" s="14" t="s">
        <v>5323</v>
      </c>
      <c r="C871" s="14" t="s">
        <v>5324</v>
      </c>
      <c r="D871" s="16">
        <v>45826</v>
      </c>
      <c r="E871" s="16"/>
      <c r="F871" s="313" t="s">
        <v>5325</v>
      </c>
      <c r="G871" s="14"/>
      <c r="H871" s="14" t="s">
        <v>2630</v>
      </c>
      <c r="I871" s="15">
        <v>162</v>
      </c>
      <c r="J871" s="77">
        <v>5</v>
      </c>
      <c r="K871" s="92"/>
    </row>
    <row r="872" spans="1:11" ht="27" customHeight="1" x14ac:dyDescent="0.25">
      <c r="A872" s="14" t="s">
        <v>1753</v>
      </c>
      <c r="B872" s="14" t="s">
        <v>5326</v>
      </c>
      <c r="C872" s="14" t="s">
        <v>5327</v>
      </c>
      <c r="D872" s="16">
        <v>45826</v>
      </c>
      <c r="E872" s="16"/>
      <c r="F872" s="313" t="s">
        <v>5325</v>
      </c>
      <c r="G872" s="14"/>
      <c r="H872" s="14" t="s">
        <v>2754</v>
      </c>
      <c r="I872" s="15">
        <v>162</v>
      </c>
      <c r="J872" s="77">
        <v>5</v>
      </c>
      <c r="K872" s="92"/>
    </row>
    <row r="873" spans="1:11" ht="26.4" customHeight="1" x14ac:dyDescent="0.25">
      <c r="A873" s="14" t="s">
        <v>1753</v>
      </c>
      <c r="B873" s="14" t="s">
        <v>4594</v>
      </c>
      <c r="C873" s="14" t="s">
        <v>4595</v>
      </c>
      <c r="D873" s="16">
        <v>45826</v>
      </c>
      <c r="E873" s="16"/>
      <c r="F873" s="313" t="s">
        <v>4596</v>
      </c>
      <c r="G873" s="14" t="s">
        <v>4597</v>
      </c>
      <c r="H873" s="14" t="s">
        <v>4598</v>
      </c>
      <c r="I873" s="15">
        <v>66</v>
      </c>
      <c r="J873" s="77">
        <v>5</v>
      </c>
      <c r="K873" s="92"/>
    </row>
    <row r="874" spans="1:11" ht="76.8" customHeight="1" x14ac:dyDescent="0.25">
      <c r="A874" s="14" t="s">
        <v>1753</v>
      </c>
      <c r="B874" s="14"/>
      <c r="C874" s="14"/>
      <c r="D874" s="16"/>
      <c r="E874" s="16"/>
      <c r="F874" s="313" t="s">
        <v>5622</v>
      </c>
      <c r="G874" s="14"/>
      <c r="H874" s="14"/>
      <c r="I874" s="15"/>
      <c r="J874" s="77"/>
      <c r="K874" s="92"/>
    </row>
    <row r="875" spans="1:11" ht="26.4" customHeight="1" x14ac:dyDescent="0.25">
      <c r="A875" s="14" t="s">
        <v>1753</v>
      </c>
      <c r="B875" s="14" t="s">
        <v>5202</v>
      </c>
      <c r="C875" s="14" t="s">
        <v>5203</v>
      </c>
      <c r="D875" s="16">
        <v>45814</v>
      </c>
      <c r="E875" s="16"/>
      <c r="F875" s="14" t="s">
        <v>5204</v>
      </c>
      <c r="G875" s="14"/>
      <c r="H875" s="14" t="s">
        <v>1903</v>
      </c>
      <c r="I875" s="15">
        <v>109</v>
      </c>
      <c r="J875" s="77">
        <v>5</v>
      </c>
      <c r="K875" s="92"/>
    </row>
    <row r="876" spans="1:11" ht="26.4" customHeight="1" x14ac:dyDescent="0.25">
      <c r="A876" s="14" t="s">
        <v>1753</v>
      </c>
      <c r="B876" s="14" t="s">
        <v>5205</v>
      </c>
      <c r="C876" s="14" t="s">
        <v>5206</v>
      </c>
      <c r="D876" s="16">
        <v>45814</v>
      </c>
      <c r="E876" s="16"/>
      <c r="F876" s="14" t="s">
        <v>5204</v>
      </c>
      <c r="G876" s="14"/>
      <c r="H876" s="14" t="s">
        <v>1906</v>
      </c>
      <c r="I876" s="15">
        <v>109</v>
      </c>
      <c r="J876" s="77">
        <v>5</v>
      </c>
      <c r="K876" s="92"/>
    </row>
    <row r="877" spans="1:11" ht="34.200000000000003" customHeight="1" x14ac:dyDescent="0.25">
      <c r="A877" s="14" t="s">
        <v>1753</v>
      </c>
      <c r="B877" s="14" t="s">
        <v>5207</v>
      </c>
      <c r="C877" s="14" t="s">
        <v>5208</v>
      </c>
      <c r="D877" s="16">
        <v>45814</v>
      </c>
      <c r="E877" s="16"/>
      <c r="F877" s="14" t="s">
        <v>5209</v>
      </c>
      <c r="G877" s="14"/>
      <c r="H877" s="14" t="s">
        <v>3015</v>
      </c>
      <c r="I877" s="15">
        <v>162</v>
      </c>
      <c r="J877" s="77">
        <v>5</v>
      </c>
      <c r="K877" s="92"/>
    </row>
    <row r="878" spans="1:11" ht="37.200000000000003" customHeight="1" x14ac:dyDescent="0.25">
      <c r="A878" s="14" t="s">
        <v>1753</v>
      </c>
      <c r="B878" s="14" t="s">
        <v>5210</v>
      </c>
      <c r="C878" s="14" t="s">
        <v>5211</v>
      </c>
      <c r="D878" s="16">
        <v>45814</v>
      </c>
      <c r="E878" s="16"/>
      <c r="F878" s="14" t="s">
        <v>5209</v>
      </c>
      <c r="G878" s="14"/>
      <c r="H878" s="14" t="s">
        <v>1921</v>
      </c>
      <c r="I878" s="15">
        <v>162</v>
      </c>
      <c r="J878" s="77">
        <v>5</v>
      </c>
      <c r="K878" s="92"/>
    </row>
    <row r="879" spans="1:11" ht="78" customHeight="1" x14ac:dyDescent="0.25">
      <c r="A879" s="14" t="s">
        <v>1753</v>
      </c>
      <c r="B879" s="14"/>
      <c r="C879" s="14"/>
      <c r="D879" s="16"/>
      <c r="E879" s="16"/>
      <c r="F879" s="14" t="s">
        <v>2668</v>
      </c>
      <c r="G879" s="14"/>
      <c r="H879" s="14"/>
      <c r="I879" s="15"/>
      <c r="J879" s="77"/>
      <c r="K879" s="92"/>
    </row>
    <row r="880" spans="1:11" ht="22.2" customHeight="1" x14ac:dyDescent="0.25">
      <c r="A880" s="14" t="s">
        <v>1753</v>
      </c>
      <c r="B880" s="14" t="s">
        <v>2669</v>
      </c>
      <c r="C880" s="14" t="s">
        <v>2670</v>
      </c>
      <c r="D880" s="16">
        <v>45750</v>
      </c>
      <c r="E880" s="16"/>
      <c r="F880" s="14" t="s">
        <v>2675</v>
      </c>
      <c r="G880" s="14"/>
      <c r="H880" s="14" t="s">
        <v>2676</v>
      </c>
      <c r="I880" s="15">
        <v>123</v>
      </c>
      <c r="J880" s="77">
        <v>5</v>
      </c>
      <c r="K880" s="92"/>
    </row>
    <row r="881" spans="1:11" ht="22.2" customHeight="1" x14ac:dyDescent="0.25">
      <c r="A881" s="14" t="s">
        <v>1753</v>
      </c>
      <c r="B881" s="14" t="s">
        <v>2671</v>
      </c>
      <c r="C881" s="14" t="s">
        <v>2672</v>
      </c>
      <c r="D881" s="16">
        <v>45750</v>
      </c>
      <c r="E881" s="16"/>
      <c r="F881" s="14" t="s">
        <v>2675</v>
      </c>
      <c r="G881" s="14"/>
      <c r="H881" s="14" t="s">
        <v>1906</v>
      </c>
      <c r="I881" s="15">
        <v>123</v>
      </c>
      <c r="J881" s="77">
        <v>5</v>
      </c>
      <c r="K881" s="92"/>
    </row>
    <row r="882" spans="1:11" ht="22.2" customHeight="1" x14ac:dyDescent="0.25">
      <c r="A882" s="14" t="s">
        <v>1753</v>
      </c>
      <c r="B882" s="14" t="s">
        <v>2673</v>
      </c>
      <c r="C882" s="14" t="s">
        <v>2674</v>
      </c>
      <c r="D882" s="16">
        <v>45750</v>
      </c>
      <c r="E882" s="16"/>
      <c r="F882" s="14" t="s">
        <v>2675</v>
      </c>
      <c r="G882" s="14"/>
      <c r="H882" s="14" t="s">
        <v>1921</v>
      </c>
      <c r="I882" s="15">
        <v>123</v>
      </c>
      <c r="J882" s="77">
        <v>5</v>
      </c>
      <c r="K882" s="92"/>
    </row>
    <row r="883" spans="1:11" ht="79.8" customHeight="1" x14ac:dyDescent="0.25">
      <c r="A883" s="14" t="s">
        <v>1753</v>
      </c>
      <c r="B883" s="14"/>
      <c r="C883" s="14"/>
      <c r="D883" s="16"/>
      <c r="E883" s="16"/>
      <c r="F883" s="14" t="s">
        <v>4231</v>
      </c>
      <c r="G883" s="14"/>
      <c r="H883" s="14"/>
      <c r="I883" s="15"/>
      <c r="J883" s="77"/>
      <c r="K883" s="92"/>
    </row>
    <row r="884" spans="1:11" ht="22.8" customHeight="1" x14ac:dyDescent="0.25">
      <c r="A884" s="14" t="s">
        <v>1753</v>
      </c>
      <c r="B884" s="14" t="s">
        <v>3657</v>
      </c>
      <c r="C884" s="14" t="s">
        <v>3658</v>
      </c>
      <c r="D884" s="16">
        <v>45798</v>
      </c>
      <c r="E884" s="16"/>
      <c r="F884" s="14" t="s">
        <v>3659</v>
      </c>
      <c r="G884" s="14" t="s">
        <v>3655</v>
      </c>
      <c r="H884" s="14" t="s">
        <v>3656</v>
      </c>
      <c r="I884" s="15">
        <v>62</v>
      </c>
      <c r="J884" s="77">
        <v>5</v>
      </c>
      <c r="K884" s="92"/>
    </row>
    <row r="885" spans="1:11" ht="22.8" customHeight="1" x14ac:dyDescent="0.25">
      <c r="A885" s="14" t="s">
        <v>1753</v>
      </c>
      <c r="B885" s="14" t="s">
        <v>4021</v>
      </c>
      <c r="C885" s="14" t="s">
        <v>4022</v>
      </c>
      <c r="D885" s="16">
        <v>45804</v>
      </c>
      <c r="E885" s="16"/>
      <c r="F885" s="14" t="s">
        <v>4025</v>
      </c>
      <c r="G885" s="14"/>
      <c r="H885" s="14" t="s">
        <v>2630</v>
      </c>
      <c r="I885" s="15">
        <v>162</v>
      </c>
      <c r="J885" s="77">
        <v>5</v>
      </c>
      <c r="K885" s="92"/>
    </row>
    <row r="886" spans="1:11" ht="22.8" customHeight="1" x14ac:dyDescent="0.25">
      <c r="A886" s="14" t="s">
        <v>1753</v>
      </c>
      <c r="B886" s="14" t="s">
        <v>4023</v>
      </c>
      <c r="C886" s="14" t="s">
        <v>4024</v>
      </c>
      <c r="D886" s="16">
        <v>45804</v>
      </c>
      <c r="E886" s="16"/>
      <c r="F886" s="14" t="s">
        <v>4025</v>
      </c>
      <c r="G886" s="14"/>
      <c r="H886" s="14" t="s">
        <v>1916</v>
      </c>
      <c r="I886" s="15">
        <v>162</v>
      </c>
      <c r="J886" s="77">
        <v>5</v>
      </c>
      <c r="K886" s="92"/>
    </row>
    <row r="887" spans="1:11" ht="78.599999999999994" customHeight="1" x14ac:dyDescent="0.25">
      <c r="A887" s="14" t="s">
        <v>1753</v>
      </c>
      <c r="B887" s="14"/>
      <c r="C887" s="14"/>
      <c r="D887" s="16"/>
      <c r="E887" s="16"/>
      <c r="F887" s="14" t="s">
        <v>4232</v>
      </c>
      <c r="G887" s="14"/>
      <c r="H887" s="14"/>
      <c r="I887" s="15"/>
      <c r="J887" s="77"/>
      <c r="K887" s="92"/>
    </row>
    <row r="888" spans="1:11" ht="36" customHeight="1" x14ac:dyDescent="0.25">
      <c r="A888" s="14" t="s">
        <v>1753</v>
      </c>
      <c r="B888" s="14" t="s">
        <v>3784</v>
      </c>
      <c r="C888" s="14" t="s">
        <v>3785</v>
      </c>
      <c r="D888" s="16">
        <v>45784</v>
      </c>
      <c r="E888" s="16"/>
      <c r="F888" s="14" t="s">
        <v>3786</v>
      </c>
      <c r="G888" s="14"/>
      <c r="H888" s="14" t="s">
        <v>1916</v>
      </c>
      <c r="I888" s="15">
        <v>162</v>
      </c>
      <c r="J888" s="77">
        <v>5</v>
      </c>
      <c r="K888" s="92"/>
    </row>
    <row r="889" spans="1:11" ht="35.4" customHeight="1" x14ac:dyDescent="0.25">
      <c r="A889" s="14" t="s">
        <v>1753</v>
      </c>
      <c r="B889" s="14" t="s">
        <v>3787</v>
      </c>
      <c r="C889" s="14" t="s">
        <v>3788</v>
      </c>
      <c r="D889" s="16">
        <v>45784</v>
      </c>
      <c r="E889" s="16"/>
      <c r="F889" s="14" t="s">
        <v>3786</v>
      </c>
      <c r="G889" s="14"/>
      <c r="H889" s="14" t="s">
        <v>3004</v>
      </c>
      <c r="I889" s="15">
        <v>162</v>
      </c>
      <c r="J889" s="77">
        <v>5</v>
      </c>
      <c r="K889" s="92"/>
    </row>
    <row r="890" spans="1:11" ht="35.4" customHeight="1" x14ac:dyDescent="0.25">
      <c r="A890" s="14" t="s">
        <v>1753</v>
      </c>
      <c r="B890" s="14" t="s">
        <v>3789</v>
      </c>
      <c r="C890" s="14" t="s">
        <v>3790</v>
      </c>
      <c r="D890" s="16">
        <v>45784</v>
      </c>
      <c r="E890" s="16"/>
      <c r="F890" s="14" t="s">
        <v>3786</v>
      </c>
      <c r="G890" s="14"/>
      <c r="H890" s="14" t="s">
        <v>2780</v>
      </c>
      <c r="I890" s="15">
        <v>162</v>
      </c>
      <c r="J890" s="77">
        <v>5</v>
      </c>
      <c r="K890" s="92"/>
    </row>
    <row r="891" spans="1:11" ht="34.200000000000003" customHeight="1" x14ac:dyDescent="0.25">
      <c r="A891" s="14" t="s">
        <v>1753</v>
      </c>
      <c r="B891" s="14" t="s">
        <v>3791</v>
      </c>
      <c r="C891" s="14" t="s">
        <v>3792</v>
      </c>
      <c r="D891" s="16">
        <v>45784</v>
      </c>
      <c r="E891" s="16"/>
      <c r="F891" s="14" t="s">
        <v>3786</v>
      </c>
      <c r="G891" s="14"/>
      <c r="H891" s="14" t="s">
        <v>1873</v>
      </c>
      <c r="I891" s="15">
        <v>162</v>
      </c>
      <c r="J891" s="77">
        <v>5</v>
      </c>
      <c r="K891" s="92"/>
    </row>
    <row r="892" spans="1:11" ht="76.8" customHeight="1" x14ac:dyDescent="0.25">
      <c r="A892" s="14" t="s">
        <v>1753</v>
      </c>
      <c r="B892" s="14"/>
      <c r="C892" s="14"/>
      <c r="D892" s="16"/>
      <c r="E892" s="16"/>
      <c r="F892" s="313" t="s">
        <v>5623</v>
      </c>
      <c r="G892" s="14"/>
      <c r="H892" s="14"/>
      <c r="I892" s="15"/>
      <c r="J892" s="77"/>
      <c r="K892" s="92"/>
    </row>
    <row r="893" spans="1:11" ht="22.8" customHeight="1" x14ac:dyDescent="0.25">
      <c r="A893" s="14" t="s">
        <v>1753</v>
      </c>
      <c r="B893" s="14" t="s">
        <v>3679</v>
      </c>
      <c r="C893" s="14" t="s">
        <v>3680</v>
      </c>
      <c r="D893" s="16">
        <v>45807</v>
      </c>
      <c r="E893" s="16"/>
      <c r="F893" s="313" t="s">
        <v>3681</v>
      </c>
      <c r="G893" s="14" t="s">
        <v>3655</v>
      </c>
      <c r="H893" s="14" t="s">
        <v>3656</v>
      </c>
      <c r="I893" s="15">
        <v>62</v>
      </c>
      <c r="J893" s="77">
        <v>5</v>
      </c>
      <c r="K893" s="92"/>
    </row>
    <row r="894" spans="1:11" ht="81.599999999999994" customHeight="1" x14ac:dyDescent="0.25">
      <c r="A894" s="14" t="s">
        <v>1753</v>
      </c>
      <c r="B894" s="14"/>
      <c r="C894" s="14"/>
      <c r="D894" s="16"/>
      <c r="E894" s="16"/>
      <c r="F894" s="313" t="s">
        <v>5624</v>
      </c>
      <c r="G894" s="14"/>
      <c r="H894" s="14"/>
      <c r="I894" s="15"/>
      <c r="J894" s="77"/>
      <c r="K894" s="92"/>
    </row>
    <row r="895" spans="1:11" ht="27.6" customHeight="1" x14ac:dyDescent="0.25">
      <c r="A895" s="14" t="s">
        <v>1753</v>
      </c>
      <c r="B895" s="14" t="s">
        <v>5328</v>
      </c>
      <c r="C895" s="14" t="s">
        <v>5329</v>
      </c>
      <c r="D895" s="16">
        <v>45826</v>
      </c>
      <c r="E895" s="16"/>
      <c r="F895" s="14" t="s">
        <v>5330</v>
      </c>
      <c r="G895" s="14"/>
      <c r="H895" s="14" t="s">
        <v>2754</v>
      </c>
      <c r="I895" s="15">
        <v>162</v>
      </c>
      <c r="J895" s="77">
        <v>5</v>
      </c>
      <c r="K895" s="92"/>
    </row>
    <row r="896" spans="1:11" ht="27.6" customHeight="1" x14ac:dyDescent="0.25">
      <c r="A896" s="14" t="s">
        <v>1753</v>
      </c>
      <c r="B896" s="14" t="s">
        <v>5331</v>
      </c>
      <c r="C896" s="14" t="s">
        <v>5332</v>
      </c>
      <c r="D896" s="16">
        <v>45826</v>
      </c>
      <c r="E896" s="16"/>
      <c r="F896" s="14" t="s">
        <v>5330</v>
      </c>
      <c r="G896" s="14"/>
      <c r="H896" s="14" t="s">
        <v>5333</v>
      </c>
      <c r="I896" s="15">
        <v>162</v>
      </c>
      <c r="J896" s="77">
        <v>5</v>
      </c>
      <c r="K896" s="92"/>
    </row>
    <row r="897" spans="1:11" ht="34.200000000000003" customHeight="1" x14ac:dyDescent="0.25">
      <c r="A897" s="14" t="s">
        <v>1753</v>
      </c>
      <c r="B897" s="14" t="s">
        <v>5331</v>
      </c>
      <c r="C897" s="14" t="s">
        <v>5332</v>
      </c>
      <c r="D897" s="16">
        <v>45846</v>
      </c>
      <c r="E897" s="16"/>
      <c r="F897" s="14" t="s">
        <v>6472</v>
      </c>
      <c r="G897" s="14"/>
      <c r="H897" s="14" t="s">
        <v>5333</v>
      </c>
      <c r="I897" s="15">
        <v>20</v>
      </c>
      <c r="J897" s="77">
        <v>5</v>
      </c>
      <c r="K897" s="92"/>
    </row>
    <row r="898" spans="1:11" ht="79.2" customHeight="1" x14ac:dyDescent="0.25">
      <c r="A898" s="14" t="s">
        <v>1753</v>
      </c>
      <c r="B898" s="14"/>
      <c r="C898" s="14"/>
      <c r="D898" s="16"/>
      <c r="E898" s="16"/>
      <c r="F898" s="14" t="s">
        <v>2634</v>
      </c>
      <c r="G898" s="14"/>
      <c r="H898" s="14"/>
      <c r="I898" s="15"/>
      <c r="J898" s="77"/>
      <c r="K898" s="92"/>
    </row>
    <row r="899" spans="1:11" ht="22.2" customHeight="1" x14ac:dyDescent="0.25">
      <c r="A899" s="14" t="s">
        <v>1753</v>
      </c>
      <c r="B899" s="14" t="s">
        <v>2556</v>
      </c>
      <c r="C899" s="14" t="s">
        <v>2557</v>
      </c>
      <c r="D899" s="16">
        <v>45772</v>
      </c>
      <c r="E899" s="16"/>
      <c r="F899" s="14" t="s">
        <v>2558</v>
      </c>
      <c r="G899" s="14" t="s">
        <v>2298</v>
      </c>
      <c r="H899" s="14" t="s">
        <v>2299</v>
      </c>
      <c r="I899" s="15">
        <v>119.99</v>
      </c>
      <c r="J899" s="77">
        <v>5</v>
      </c>
      <c r="K899" s="92"/>
    </row>
    <row r="900" spans="1:11" ht="22.2" customHeight="1" x14ac:dyDescent="0.25">
      <c r="A900" s="14" t="s">
        <v>1753</v>
      </c>
      <c r="B900" s="14" t="s">
        <v>3793</v>
      </c>
      <c r="C900" s="14" t="s">
        <v>3794</v>
      </c>
      <c r="D900" s="16">
        <v>45784</v>
      </c>
      <c r="E900" s="16"/>
      <c r="F900" s="14" t="s">
        <v>3795</v>
      </c>
      <c r="G900" s="14"/>
      <c r="H900" s="14" t="s">
        <v>2667</v>
      </c>
      <c r="I900" s="15">
        <v>218</v>
      </c>
      <c r="J900" s="77">
        <v>5</v>
      </c>
      <c r="K900" s="92"/>
    </row>
    <row r="901" spans="1:11" ht="22.2" customHeight="1" x14ac:dyDescent="0.25">
      <c r="A901" s="14" t="s">
        <v>1753</v>
      </c>
      <c r="B901" s="14" t="s">
        <v>3796</v>
      </c>
      <c r="C901" s="14" t="s">
        <v>3797</v>
      </c>
      <c r="D901" s="16">
        <v>45784</v>
      </c>
      <c r="E901" s="16"/>
      <c r="F901" s="14" t="s">
        <v>3795</v>
      </c>
      <c r="G901" s="14"/>
      <c r="H901" s="14" t="s">
        <v>2754</v>
      </c>
      <c r="I901" s="15">
        <v>218</v>
      </c>
      <c r="J901" s="77">
        <v>5</v>
      </c>
      <c r="K901" s="92"/>
    </row>
    <row r="902" spans="1:11" ht="22.2" customHeight="1" x14ac:dyDescent="0.25">
      <c r="A902" s="14" t="s">
        <v>1753</v>
      </c>
      <c r="B902" s="14" t="s">
        <v>3798</v>
      </c>
      <c r="C902" s="14" t="s">
        <v>3799</v>
      </c>
      <c r="D902" s="16">
        <v>45784</v>
      </c>
      <c r="E902" s="16"/>
      <c r="F902" s="14" t="s">
        <v>3795</v>
      </c>
      <c r="G902" s="14"/>
      <c r="H902" s="14" t="s">
        <v>2630</v>
      </c>
      <c r="I902" s="15">
        <v>218</v>
      </c>
      <c r="J902" s="77">
        <v>5</v>
      </c>
      <c r="K902" s="92"/>
    </row>
    <row r="903" spans="1:11" ht="22.2" customHeight="1" x14ac:dyDescent="0.25">
      <c r="A903" s="14" t="s">
        <v>1753</v>
      </c>
      <c r="B903" s="14" t="s">
        <v>3800</v>
      </c>
      <c r="C903" s="14" t="s">
        <v>3801</v>
      </c>
      <c r="D903" s="16">
        <v>45784</v>
      </c>
      <c r="E903" s="16"/>
      <c r="F903" s="14" t="s">
        <v>3795</v>
      </c>
      <c r="G903" s="14"/>
      <c r="H903" s="14" t="s">
        <v>2740</v>
      </c>
      <c r="I903" s="15">
        <v>218</v>
      </c>
      <c r="J903" s="77">
        <v>5</v>
      </c>
      <c r="K903" s="92"/>
    </row>
    <row r="904" spans="1:11" ht="22.2" customHeight="1" x14ac:dyDescent="0.25">
      <c r="A904" s="14" t="s">
        <v>1753</v>
      </c>
      <c r="B904" s="14" t="s">
        <v>3802</v>
      </c>
      <c r="C904" s="14" t="s">
        <v>3803</v>
      </c>
      <c r="D904" s="16">
        <v>45784</v>
      </c>
      <c r="E904" s="16"/>
      <c r="F904" s="14" t="s">
        <v>3795</v>
      </c>
      <c r="G904" s="14"/>
      <c r="H904" s="14" t="s">
        <v>1921</v>
      </c>
      <c r="I904" s="15">
        <v>238</v>
      </c>
      <c r="J904" s="77">
        <v>5</v>
      </c>
      <c r="K904" s="92"/>
    </row>
    <row r="905" spans="1:11" ht="80.400000000000006" customHeight="1" x14ac:dyDescent="0.25">
      <c r="A905" s="14" t="s">
        <v>1753</v>
      </c>
      <c r="B905" s="14"/>
      <c r="C905" s="14"/>
      <c r="D905" s="16"/>
      <c r="E905" s="16"/>
      <c r="F905" s="14" t="s">
        <v>5625</v>
      </c>
      <c r="G905" s="14"/>
      <c r="H905" s="14"/>
      <c r="I905" s="15"/>
      <c r="J905" s="77"/>
      <c r="K905" s="92"/>
    </row>
    <row r="906" spans="1:11" ht="22.2" customHeight="1" x14ac:dyDescent="0.25">
      <c r="A906" s="14" t="s">
        <v>1753</v>
      </c>
      <c r="B906" s="14" t="s">
        <v>3970</v>
      </c>
      <c r="C906" s="14" t="s">
        <v>3971</v>
      </c>
      <c r="D906" s="16">
        <v>45793</v>
      </c>
      <c r="E906" s="16"/>
      <c r="F906" s="14" t="s">
        <v>3974</v>
      </c>
      <c r="G906" s="14"/>
      <c r="H906" s="14" t="s">
        <v>1892</v>
      </c>
      <c r="I906" s="15">
        <v>88</v>
      </c>
      <c r="J906" s="77">
        <v>5</v>
      </c>
      <c r="K906" s="92"/>
    </row>
    <row r="907" spans="1:11" ht="22.2" customHeight="1" x14ac:dyDescent="0.25">
      <c r="A907" s="14" t="s">
        <v>1753</v>
      </c>
      <c r="B907" s="14" t="s">
        <v>3972</v>
      </c>
      <c r="C907" s="14" t="s">
        <v>3973</v>
      </c>
      <c r="D907" s="16">
        <v>45793</v>
      </c>
      <c r="E907" s="16"/>
      <c r="F907" s="14" t="s">
        <v>3974</v>
      </c>
      <c r="G907" s="14"/>
      <c r="H907" s="14" t="s">
        <v>1916</v>
      </c>
      <c r="I907" s="15">
        <v>88</v>
      </c>
      <c r="J907" s="77">
        <v>5</v>
      </c>
      <c r="K907" s="92"/>
    </row>
    <row r="908" spans="1:11" ht="79.2" customHeight="1" x14ac:dyDescent="0.25">
      <c r="A908" s="14" t="s">
        <v>1753</v>
      </c>
      <c r="B908" s="14"/>
      <c r="C908" s="14"/>
      <c r="D908" s="16"/>
      <c r="E908" s="16"/>
      <c r="F908" s="14" t="s">
        <v>4233</v>
      </c>
      <c r="G908" s="14"/>
      <c r="H908" s="14"/>
      <c r="I908" s="15"/>
      <c r="J908" s="77"/>
      <c r="K908" s="92"/>
    </row>
    <row r="909" spans="1:11" ht="22.2" customHeight="1" x14ac:dyDescent="0.25">
      <c r="A909" s="14" t="s">
        <v>1753</v>
      </c>
      <c r="B909" s="14" t="s">
        <v>4016</v>
      </c>
      <c r="C909" s="14" t="s">
        <v>4017</v>
      </c>
      <c r="D909" s="16">
        <v>45804</v>
      </c>
      <c r="E909" s="16"/>
      <c r="F909" s="14" t="s">
        <v>4020</v>
      </c>
      <c r="G909" s="14"/>
      <c r="H909" s="14" t="s">
        <v>1921</v>
      </c>
      <c r="I909" s="15">
        <v>116</v>
      </c>
      <c r="J909" s="77">
        <v>5</v>
      </c>
      <c r="K909" s="92"/>
    </row>
    <row r="910" spans="1:11" ht="22.2" customHeight="1" x14ac:dyDescent="0.25">
      <c r="A910" s="14" t="s">
        <v>1753</v>
      </c>
      <c r="B910" s="14" t="s">
        <v>4018</v>
      </c>
      <c r="C910" s="14" t="s">
        <v>4019</v>
      </c>
      <c r="D910" s="16">
        <v>45804</v>
      </c>
      <c r="E910" s="16"/>
      <c r="F910" s="14" t="s">
        <v>4020</v>
      </c>
      <c r="G910" s="14"/>
      <c r="H910" s="14" t="s">
        <v>3015</v>
      </c>
      <c r="I910" s="15">
        <v>116</v>
      </c>
      <c r="J910" s="77">
        <v>5</v>
      </c>
      <c r="K910" s="92"/>
    </row>
    <row r="911" spans="1:11" ht="79.2" customHeight="1" x14ac:dyDescent="0.25">
      <c r="A911" s="14" t="s">
        <v>1753</v>
      </c>
      <c r="B911" s="14"/>
      <c r="C911" s="14"/>
      <c r="D911" s="16"/>
      <c r="E911" s="16"/>
      <c r="F911" s="313" t="s">
        <v>5626</v>
      </c>
      <c r="G911" s="14"/>
      <c r="H911" s="14"/>
      <c r="I911" s="15"/>
      <c r="J911" s="77"/>
      <c r="K911" s="92"/>
    </row>
    <row r="912" spans="1:11" ht="27" customHeight="1" x14ac:dyDescent="0.25">
      <c r="A912" s="14" t="s">
        <v>1753</v>
      </c>
      <c r="B912" s="14" t="s">
        <v>4599</v>
      </c>
      <c r="C912" s="14" t="s">
        <v>4600</v>
      </c>
      <c r="D912" s="16">
        <v>45826</v>
      </c>
      <c r="E912" s="16"/>
      <c r="F912" s="14" t="s">
        <v>4601</v>
      </c>
      <c r="G912" s="14" t="s">
        <v>4597</v>
      </c>
      <c r="H912" s="14" t="s">
        <v>4598</v>
      </c>
      <c r="I912" s="15">
        <v>306</v>
      </c>
      <c r="J912" s="77">
        <v>5</v>
      </c>
      <c r="K912" s="92"/>
    </row>
    <row r="913" spans="1:11" ht="27" customHeight="1" x14ac:dyDescent="0.25">
      <c r="A913" s="14" t="s">
        <v>1753</v>
      </c>
      <c r="B913" s="14" t="s">
        <v>6366</v>
      </c>
      <c r="C913" s="14" t="s">
        <v>6367</v>
      </c>
      <c r="D913" s="16">
        <v>45849</v>
      </c>
      <c r="E913" s="16"/>
      <c r="F913" s="14" t="s">
        <v>6370</v>
      </c>
      <c r="G913" s="14"/>
      <c r="H913" s="14" t="s">
        <v>2780</v>
      </c>
      <c r="I913" s="15">
        <v>218</v>
      </c>
      <c r="J913" s="77">
        <v>5</v>
      </c>
      <c r="K913" s="92"/>
    </row>
    <row r="914" spans="1:11" ht="27" customHeight="1" x14ac:dyDescent="0.25">
      <c r="A914" s="14" t="s">
        <v>1753</v>
      </c>
      <c r="B914" s="14" t="s">
        <v>6368</v>
      </c>
      <c r="C914" s="14" t="s">
        <v>6369</v>
      </c>
      <c r="D914" s="16">
        <v>45849</v>
      </c>
      <c r="E914" s="16"/>
      <c r="F914" s="14" t="s">
        <v>6370</v>
      </c>
      <c r="G914" s="14"/>
      <c r="H914" s="14" t="s">
        <v>1900</v>
      </c>
      <c r="I914" s="15">
        <v>218</v>
      </c>
      <c r="J914" s="77">
        <v>5</v>
      </c>
      <c r="K914" s="92"/>
    </row>
    <row r="915" spans="1:11" ht="27" customHeight="1" x14ac:dyDescent="0.25">
      <c r="A915" s="14" t="s">
        <v>1753</v>
      </c>
      <c r="B915" s="14" t="s">
        <v>6371</v>
      </c>
      <c r="C915" s="14" t="s">
        <v>6372</v>
      </c>
      <c r="D915" s="16">
        <v>45849</v>
      </c>
      <c r="E915" s="16"/>
      <c r="F915" s="14" t="s">
        <v>6370</v>
      </c>
      <c r="G915" s="14"/>
      <c r="H915" s="14" t="s">
        <v>2630</v>
      </c>
      <c r="I915" s="15">
        <v>218</v>
      </c>
      <c r="J915" s="77">
        <v>5</v>
      </c>
      <c r="K915" s="92"/>
    </row>
    <row r="916" spans="1:11" ht="27" customHeight="1" x14ac:dyDescent="0.25">
      <c r="A916" s="14" t="s">
        <v>1753</v>
      </c>
      <c r="B916" s="14" t="s">
        <v>6373</v>
      </c>
      <c r="C916" s="14" t="s">
        <v>6374</v>
      </c>
      <c r="D916" s="16">
        <v>45849</v>
      </c>
      <c r="E916" s="16"/>
      <c r="F916" s="14" t="s">
        <v>6370</v>
      </c>
      <c r="G916" s="14"/>
      <c r="H916" s="14" t="s">
        <v>1916</v>
      </c>
      <c r="I916" s="15">
        <v>218</v>
      </c>
      <c r="J916" s="77">
        <v>5</v>
      </c>
      <c r="K916" s="92"/>
    </row>
    <row r="917" spans="1:11" ht="27" customHeight="1" x14ac:dyDescent="0.25">
      <c r="A917" s="14" t="s">
        <v>1753</v>
      </c>
      <c r="B917" s="14" t="s">
        <v>6375</v>
      </c>
      <c r="C917" s="14" t="s">
        <v>6376</v>
      </c>
      <c r="D917" s="16">
        <v>45849</v>
      </c>
      <c r="E917" s="16"/>
      <c r="F917" s="14" t="s">
        <v>6370</v>
      </c>
      <c r="G917" s="14"/>
      <c r="H917" s="14" t="s">
        <v>2739</v>
      </c>
      <c r="I917" s="15">
        <v>218</v>
      </c>
      <c r="J917" s="77">
        <v>5</v>
      </c>
      <c r="K917" s="92"/>
    </row>
    <row r="918" spans="1:11" ht="81" customHeight="1" x14ac:dyDescent="0.25">
      <c r="A918" s="14" t="s">
        <v>1753</v>
      </c>
      <c r="B918" s="14"/>
      <c r="C918" s="14"/>
      <c r="D918" s="16"/>
      <c r="E918" s="16"/>
      <c r="F918" s="14" t="s">
        <v>6020</v>
      </c>
      <c r="G918" s="14"/>
      <c r="H918" s="14"/>
      <c r="I918" s="15"/>
      <c r="J918" s="77"/>
      <c r="K918" s="92"/>
    </row>
    <row r="919" spans="1:11" ht="38.4" customHeight="1" x14ac:dyDescent="0.25">
      <c r="A919" s="14" t="s">
        <v>1753</v>
      </c>
      <c r="B919" s="14" t="s">
        <v>6147</v>
      </c>
      <c r="C919" s="14" t="s">
        <v>6148</v>
      </c>
      <c r="D919" s="16">
        <v>45849</v>
      </c>
      <c r="E919" s="16"/>
      <c r="F919" s="14" t="s">
        <v>6153</v>
      </c>
      <c r="G919" s="14"/>
      <c r="H919" s="14" t="s">
        <v>6154</v>
      </c>
      <c r="I919" s="15">
        <v>115</v>
      </c>
      <c r="J919" s="77">
        <v>5</v>
      </c>
      <c r="K919" s="92"/>
    </row>
    <row r="920" spans="1:11" ht="40.200000000000003" customHeight="1" x14ac:dyDescent="0.25">
      <c r="A920" s="14" t="s">
        <v>1753</v>
      </c>
      <c r="B920" s="14" t="s">
        <v>6149</v>
      </c>
      <c r="C920" s="14" t="s">
        <v>6150</v>
      </c>
      <c r="D920" s="16">
        <v>45849</v>
      </c>
      <c r="E920" s="16"/>
      <c r="F920" s="14" t="s">
        <v>6153</v>
      </c>
      <c r="G920" s="14"/>
      <c r="H920" s="14" t="s">
        <v>6155</v>
      </c>
      <c r="I920" s="15">
        <v>115</v>
      </c>
      <c r="J920" s="77">
        <v>5</v>
      </c>
      <c r="K920" s="92"/>
    </row>
    <row r="921" spans="1:11" ht="42" customHeight="1" x14ac:dyDescent="0.25">
      <c r="A921" s="14" t="s">
        <v>1753</v>
      </c>
      <c r="B921" s="14" t="s">
        <v>6151</v>
      </c>
      <c r="C921" s="14" t="s">
        <v>6152</v>
      </c>
      <c r="D921" s="16">
        <v>45849</v>
      </c>
      <c r="E921" s="16"/>
      <c r="F921" s="14" t="s">
        <v>6153</v>
      </c>
      <c r="G921" s="14"/>
      <c r="H921" s="14" t="s">
        <v>6156</v>
      </c>
      <c r="I921" s="15">
        <v>115</v>
      </c>
      <c r="J921" s="77">
        <v>5</v>
      </c>
      <c r="K921" s="92"/>
    </row>
    <row r="922" spans="1:11" ht="42.6" customHeight="1" x14ac:dyDescent="0.25">
      <c r="A922" s="14" t="s">
        <v>1753</v>
      </c>
      <c r="B922" s="14" t="s">
        <v>6157</v>
      </c>
      <c r="C922" s="14" t="s">
        <v>6158</v>
      </c>
      <c r="D922" s="16">
        <v>45849</v>
      </c>
      <c r="E922" s="16"/>
      <c r="F922" s="14" t="s">
        <v>6153</v>
      </c>
      <c r="G922" s="14"/>
      <c r="H922" s="14" t="s">
        <v>6163</v>
      </c>
      <c r="I922" s="15">
        <v>115</v>
      </c>
      <c r="J922" s="77">
        <v>5</v>
      </c>
      <c r="K922" s="92"/>
    </row>
    <row r="923" spans="1:11" ht="43.2" customHeight="1" x14ac:dyDescent="0.25">
      <c r="A923" s="14" t="s">
        <v>1753</v>
      </c>
      <c r="B923" s="14" t="s">
        <v>6159</v>
      </c>
      <c r="C923" s="14" t="s">
        <v>6160</v>
      </c>
      <c r="D923" s="16">
        <v>45849</v>
      </c>
      <c r="E923" s="16"/>
      <c r="F923" s="14" t="s">
        <v>6153</v>
      </c>
      <c r="G923" s="14"/>
      <c r="H923" s="14" t="s">
        <v>6164</v>
      </c>
      <c r="I923" s="15">
        <v>115</v>
      </c>
      <c r="J923" s="77">
        <v>5</v>
      </c>
      <c r="K923" s="92"/>
    </row>
    <row r="924" spans="1:11" ht="39.6" customHeight="1" x14ac:dyDescent="0.25">
      <c r="A924" s="14" t="s">
        <v>1753</v>
      </c>
      <c r="B924" s="14" t="s">
        <v>6161</v>
      </c>
      <c r="C924" s="14" t="s">
        <v>6162</v>
      </c>
      <c r="D924" s="16">
        <v>45849</v>
      </c>
      <c r="E924" s="16"/>
      <c r="F924" s="14" t="s">
        <v>6153</v>
      </c>
      <c r="G924" s="14"/>
      <c r="H924" s="14" t="s">
        <v>4965</v>
      </c>
      <c r="I924" s="15">
        <v>125</v>
      </c>
      <c r="J924" s="77">
        <v>5</v>
      </c>
      <c r="K924" s="92"/>
    </row>
    <row r="925" spans="1:11" ht="39" customHeight="1" x14ac:dyDescent="0.25">
      <c r="A925" s="14" t="s">
        <v>1753</v>
      </c>
      <c r="B925" s="14" t="s">
        <v>6165</v>
      </c>
      <c r="C925" s="14" t="s">
        <v>6166</v>
      </c>
      <c r="D925" s="16">
        <v>45849</v>
      </c>
      <c r="E925" s="16"/>
      <c r="F925" s="14" t="s">
        <v>6153</v>
      </c>
      <c r="G925" s="14"/>
      <c r="H925" s="14" t="s">
        <v>3906</v>
      </c>
      <c r="I925" s="15">
        <v>125</v>
      </c>
      <c r="J925" s="77">
        <v>5</v>
      </c>
      <c r="K925" s="92"/>
    </row>
    <row r="926" spans="1:11" ht="39.6" customHeight="1" x14ac:dyDescent="0.25">
      <c r="A926" s="14" t="s">
        <v>1753</v>
      </c>
      <c r="B926" s="14" t="s">
        <v>6167</v>
      </c>
      <c r="C926" s="14" t="s">
        <v>6168</v>
      </c>
      <c r="D926" s="16">
        <v>45849</v>
      </c>
      <c r="E926" s="16"/>
      <c r="F926" s="14" t="s">
        <v>6153</v>
      </c>
      <c r="G926" s="14"/>
      <c r="H926" s="14" t="s">
        <v>3912</v>
      </c>
      <c r="I926" s="15">
        <v>125</v>
      </c>
      <c r="J926" s="77">
        <v>5</v>
      </c>
      <c r="K926" s="92"/>
    </row>
    <row r="927" spans="1:11" ht="39" customHeight="1" x14ac:dyDescent="0.25">
      <c r="A927" s="14" t="s">
        <v>1753</v>
      </c>
      <c r="B927" s="14" t="s">
        <v>6169</v>
      </c>
      <c r="C927" s="14" t="s">
        <v>6170</v>
      </c>
      <c r="D927" s="16">
        <v>45849</v>
      </c>
      <c r="E927" s="16"/>
      <c r="F927" s="14" t="s">
        <v>6153</v>
      </c>
      <c r="G927" s="14"/>
      <c r="H927" s="14" t="s">
        <v>3900</v>
      </c>
      <c r="I927" s="15">
        <v>125</v>
      </c>
      <c r="J927" s="77">
        <v>5</v>
      </c>
      <c r="K927" s="92"/>
    </row>
    <row r="928" spans="1:11" ht="39" customHeight="1" x14ac:dyDescent="0.25">
      <c r="A928" s="14" t="s">
        <v>1753</v>
      </c>
      <c r="B928" s="14" t="s">
        <v>6171</v>
      </c>
      <c r="C928" s="14" t="s">
        <v>6172</v>
      </c>
      <c r="D928" s="16">
        <v>45849</v>
      </c>
      <c r="E928" s="16"/>
      <c r="F928" s="14" t="s">
        <v>6153</v>
      </c>
      <c r="G928" s="14"/>
      <c r="H928" s="14" t="s">
        <v>3966</v>
      </c>
      <c r="I928" s="15">
        <v>125</v>
      </c>
      <c r="J928" s="77">
        <v>5</v>
      </c>
      <c r="K928" s="92"/>
    </row>
    <row r="929" spans="1:11" ht="38.4" customHeight="1" x14ac:dyDescent="0.25">
      <c r="A929" s="14" t="s">
        <v>1753</v>
      </c>
      <c r="B929" s="14" t="s">
        <v>6173</v>
      </c>
      <c r="C929" s="14" t="s">
        <v>6174</v>
      </c>
      <c r="D929" s="16">
        <v>45849</v>
      </c>
      <c r="E929" s="16"/>
      <c r="F929" s="14" t="s">
        <v>6153</v>
      </c>
      <c r="G929" s="14"/>
      <c r="H929" s="14" t="s">
        <v>4980</v>
      </c>
      <c r="I929" s="15">
        <v>125</v>
      </c>
      <c r="J929" s="77">
        <v>5</v>
      </c>
      <c r="K929" s="92"/>
    </row>
    <row r="930" spans="1:11" ht="39" customHeight="1" x14ac:dyDescent="0.25">
      <c r="A930" s="14" t="s">
        <v>1753</v>
      </c>
      <c r="B930" s="14" t="s">
        <v>6175</v>
      </c>
      <c r="C930" s="14" t="s">
        <v>6176</v>
      </c>
      <c r="D930" s="16">
        <v>45849</v>
      </c>
      <c r="E930" s="16"/>
      <c r="F930" s="14" t="s">
        <v>6153</v>
      </c>
      <c r="G930" s="14"/>
      <c r="H930" s="14" t="s">
        <v>5223</v>
      </c>
      <c r="I930" s="15">
        <v>125</v>
      </c>
      <c r="J930" s="77">
        <v>5</v>
      </c>
      <c r="K930" s="92"/>
    </row>
    <row r="931" spans="1:11" ht="38.4" customHeight="1" x14ac:dyDescent="0.25">
      <c r="A931" s="14" t="s">
        <v>1753</v>
      </c>
      <c r="B931" s="14" t="s">
        <v>6177</v>
      </c>
      <c r="C931" s="14" t="s">
        <v>6178</v>
      </c>
      <c r="D931" s="16">
        <v>45849</v>
      </c>
      <c r="E931" s="16"/>
      <c r="F931" s="14" t="s">
        <v>6153</v>
      </c>
      <c r="G931" s="14"/>
      <c r="H931" s="14" t="s">
        <v>4954</v>
      </c>
      <c r="I931" s="15">
        <v>125</v>
      </c>
      <c r="J931" s="77">
        <v>5</v>
      </c>
      <c r="K931" s="92"/>
    </row>
    <row r="932" spans="1:11" ht="38.4" customHeight="1" x14ac:dyDescent="0.25">
      <c r="A932" s="14" t="s">
        <v>1753</v>
      </c>
      <c r="B932" s="14" t="s">
        <v>6179</v>
      </c>
      <c r="C932" s="14" t="s">
        <v>6180</v>
      </c>
      <c r="D932" s="16">
        <v>45849</v>
      </c>
      <c r="E932" s="16"/>
      <c r="F932" s="14" t="s">
        <v>6153</v>
      </c>
      <c r="G932" s="14"/>
      <c r="H932" s="14" t="s">
        <v>3872</v>
      </c>
      <c r="I932" s="15">
        <v>125</v>
      </c>
      <c r="J932" s="77">
        <v>5</v>
      </c>
      <c r="K932" s="92"/>
    </row>
    <row r="933" spans="1:11" ht="37.200000000000003" customHeight="1" x14ac:dyDescent="0.25">
      <c r="A933" s="14" t="s">
        <v>1753</v>
      </c>
      <c r="B933" s="14" t="s">
        <v>6181</v>
      </c>
      <c r="C933" s="14" t="s">
        <v>6182</v>
      </c>
      <c r="D933" s="16">
        <v>45849</v>
      </c>
      <c r="E933" s="16"/>
      <c r="F933" s="14" t="s">
        <v>6153</v>
      </c>
      <c r="G933" s="14"/>
      <c r="H933" s="14" t="s">
        <v>3918</v>
      </c>
      <c r="I933" s="15">
        <v>125</v>
      </c>
      <c r="J933" s="77">
        <v>5</v>
      </c>
      <c r="K933" s="92"/>
    </row>
    <row r="934" spans="1:11" ht="38.4" customHeight="1" x14ac:dyDescent="0.25">
      <c r="A934" s="14" t="s">
        <v>1753</v>
      </c>
      <c r="B934" s="14" t="s">
        <v>6183</v>
      </c>
      <c r="C934" s="14" t="s">
        <v>6184</v>
      </c>
      <c r="D934" s="16">
        <v>45849</v>
      </c>
      <c r="E934" s="16"/>
      <c r="F934" s="14" t="s">
        <v>6153</v>
      </c>
      <c r="G934" s="14"/>
      <c r="H934" s="14" t="s">
        <v>5254</v>
      </c>
      <c r="I934" s="15">
        <v>125</v>
      </c>
      <c r="J934" s="77">
        <v>5</v>
      </c>
      <c r="K934" s="92"/>
    </row>
    <row r="935" spans="1:11" ht="40.200000000000003" customHeight="1" x14ac:dyDescent="0.25">
      <c r="A935" s="14" t="s">
        <v>1753</v>
      </c>
      <c r="B935" s="14" t="s">
        <v>6185</v>
      </c>
      <c r="C935" s="14" t="s">
        <v>6186</v>
      </c>
      <c r="D935" s="16">
        <v>45849</v>
      </c>
      <c r="E935" s="16"/>
      <c r="F935" s="14" t="s">
        <v>6153</v>
      </c>
      <c r="G935" s="14"/>
      <c r="H935" s="14" t="s">
        <v>5380</v>
      </c>
      <c r="I935" s="15">
        <v>125</v>
      </c>
      <c r="J935" s="77">
        <v>5</v>
      </c>
      <c r="K935" s="92"/>
    </row>
    <row r="936" spans="1:11" ht="39.6" customHeight="1" x14ac:dyDescent="0.25">
      <c r="A936" s="14" t="s">
        <v>1753</v>
      </c>
      <c r="B936" s="14" t="s">
        <v>6187</v>
      </c>
      <c r="C936" s="14" t="s">
        <v>6188</v>
      </c>
      <c r="D936" s="16">
        <v>45849</v>
      </c>
      <c r="E936" s="16"/>
      <c r="F936" s="14" t="s">
        <v>6153</v>
      </c>
      <c r="G936" s="14"/>
      <c r="H936" s="14" t="s">
        <v>3831</v>
      </c>
      <c r="I936" s="15">
        <v>125</v>
      </c>
      <c r="J936" s="77">
        <v>5</v>
      </c>
      <c r="K936" s="92"/>
    </row>
    <row r="937" spans="1:11" ht="41.4" customHeight="1" x14ac:dyDescent="0.25">
      <c r="A937" s="14" t="s">
        <v>1753</v>
      </c>
      <c r="B937" s="14" t="s">
        <v>6189</v>
      </c>
      <c r="C937" s="14" t="s">
        <v>6190</v>
      </c>
      <c r="D937" s="16">
        <v>45849</v>
      </c>
      <c r="E937" s="16"/>
      <c r="F937" s="14" t="s">
        <v>6153</v>
      </c>
      <c r="G937" s="14"/>
      <c r="H937" s="14" t="s">
        <v>3925</v>
      </c>
      <c r="I937" s="15">
        <v>125</v>
      </c>
      <c r="J937" s="77">
        <v>5</v>
      </c>
      <c r="K937" s="92"/>
    </row>
    <row r="938" spans="1:11" ht="39.6" customHeight="1" x14ac:dyDescent="0.25">
      <c r="A938" s="14" t="s">
        <v>1753</v>
      </c>
      <c r="B938" s="14" t="s">
        <v>6191</v>
      </c>
      <c r="C938" s="14" t="s">
        <v>6192</v>
      </c>
      <c r="D938" s="16">
        <v>45849</v>
      </c>
      <c r="E938" s="16"/>
      <c r="F938" s="14" t="s">
        <v>6153</v>
      </c>
      <c r="G938" s="14"/>
      <c r="H938" s="14" t="s">
        <v>5404</v>
      </c>
      <c r="I938" s="15">
        <v>125</v>
      </c>
      <c r="J938" s="77">
        <v>5</v>
      </c>
      <c r="K938" s="92"/>
    </row>
    <row r="939" spans="1:11" ht="40.200000000000003" customHeight="1" x14ac:dyDescent="0.25">
      <c r="A939" s="14" t="s">
        <v>1753</v>
      </c>
      <c r="B939" s="14" t="s">
        <v>6193</v>
      </c>
      <c r="C939" s="14" t="s">
        <v>6194</v>
      </c>
      <c r="D939" s="16">
        <v>45849</v>
      </c>
      <c r="E939" s="16"/>
      <c r="F939" s="14" t="s">
        <v>6153</v>
      </c>
      <c r="G939" s="14"/>
      <c r="H939" s="14" t="s">
        <v>6195</v>
      </c>
      <c r="I939" s="15">
        <v>125</v>
      </c>
      <c r="J939" s="77">
        <v>5</v>
      </c>
      <c r="K939" s="92"/>
    </row>
    <row r="940" spans="1:11" ht="39" customHeight="1" x14ac:dyDescent="0.25">
      <c r="A940" s="14" t="s">
        <v>1753</v>
      </c>
      <c r="B940" s="14" t="s">
        <v>6196</v>
      </c>
      <c r="C940" s="14" t="s">
        <v>6197</v>
      </c>
      <c r="D940" s="16">
        <v>45849</v>
      </c>
      <c r="E940" s="16"/>
      <c r="F940" s="14" t="s">
        <v>6153</v>
      </c>
      <c r="G940" s="14"/>
      <c r="H940" s="14" t="s">
        <v>3825</v>
      </c>
      <c r="I940" s="15">
        <v>125</v>
      </c>
      <c r="J940" s="77">
        <v>5</v>
      </c>
      <c r="K940" s="92"/>
    </row>
    <row r="941" spans="1:11" ht="39.6" customHeight="1" x14ac:dyDescent="0.25">
      <c r="A941" s="14" t="s">
        <v>1753</v>
      </c>
      <c r="B941" s="14" t="s">
        <v>6198</v>
      </c>
      <c r="C941" s="14" t="s">
        <v>6199</v>
      </c>
      <c r="D941" s="16">
        <v>45849</v>
      </c>
      <c r="E941" s="16"/>
      <c r="F941" s="14" t="s">
        <v>6153</v>
      </c>
      <c r="G941" s="14"/>
      <c r="H941" s="14" t="s">
        <v>3942</v>
      </c>
      <c r="I941" s="15">
        <v>125</v>
      </c>
      <c r="J941" s="77">
        <v>5</v>
      </c>
      <c r="K941" s="92"/>
    </row>
    <row r="942" spans="1:11" ht="41.4" customHeight="1" x14ac:dyDescent="0.25">
      <c r="A942" s="14" t="s">
        <v>1753</v>
      </c>
      <c r="B942" s="14" t="s">
        <v>6200</v>
      </c>
      <c r="C942" s="14" t="s">
        <v>6201</v>
      </c>
      <c r="D942" s="16">
        <v>45849</v>
      </c>
      <c r="E942" s="16"/>
      <c r="F942" s="14" t="s">
        <v>6153</v>
      </c>
      <c r="G942" s="14"/>
      <c r="H942" s="14" t="s">
        <v>3941</v>
      </c>
      <c r="I942" s="15">
        <v>125</v>
      </c>
      <c r="J942" s="77">
        <v>5</v>
      </c>
      <c r="K942" s="92"/>
    </row>
    <row r="943" spans="1:11" ht="38.4" customHeight="1" x14ac:dyDescent="0.25">
      <c r="A943" s="14" t="s">
        <v>1753</v>
      </c>
      <c r="B943" s="14" t="s">
        <v>6202</v>
      </c>
      <c r="C943" s="14" t="s">
        <v>6203</v>
      </c>
      <c r="D943" s="16">
        <v>45849</v>
      </c>
      <c r="E943" s="16"/>
      <c r="F943" s="14" t="s">
        <v>6153</v>
      </c>
      <c r="G943" s="14"/>
      <c r="H943" s="14" t="s">
        <v>3860</v>
      </c>
      <c r="I943" s="15">
        <v>125</v>
      </c>
      <c r="J943" s="77">
        <v>5</v>
      </c>
      <c r="K943" s="92"/>
    </row>
    <row r="944" spans="1:11" ht="36.6" customHeight="1" x14ac:dyDescent="0.25">
      <c r="A944" s="14" t="s">
        <v>1753</v>
      </c>
      <c r="B944" s="14" t="s">
        <v>6204</v>
      </c>
      <c r="C944" s="14" t="s">
        <v>6205</v>
      </c>
      <c r="D944" s="16">
        <v>45849</v>
      </c>
      <c r="E944" s="16"/>
      <c r="F944" s="14" t="s">
        <v>6153</v>
      </c>
      <c r="G944" s="14"/>
      <c r="H944" s="14" t="s">
        <v>3930</v>
      </c>
      <c r="I944" s="15">
        <v>125</v>
      </c>
      <c r="J944" s="77">
        <v>5</v>
      </c>
      <c r="K944" s="92"/>
    </row>
    <row r="945" spans="1:11" ht="39.6" customHeight="1" x14ac:dyDescent="0.25">
      <c r="A945" s="14" t="s">
        <v>1753</v>
      </c>
      <c r="B945" s="14" t="s">
        <v>6206</v>
      </c>
      <c r="C945" s="14" t="s">
        <v>6207</v>
      </c>
      <c r="D945" s="16">
        <v>45849</v>
      </c>
      <c r="E945" s="16"/>
      <c r="F945" s="14" t="s">
        <v>6153</v>
      </c>
      <c r="G945" s="14"/>
      <c r="H945" s="14" t="s">
        <v>3947</v>
      </c>
      <c r="I945" s="15">
        <v>125</v>
      </c>
      <c r="J945" s="77">
        <v>5</v>
      </c>
      <c r="K945" s="92"/>
    </row>
    <row r="946" spans="1:11" ht="38.4" customHeight="1" x14ac:dyDescent="0.25">
      <c r="A946" s="14" t="s">
        <v>1753</v>
      </c>
      <c r="B946" s="14" t="s">
        <v>6208</v>
      </c>
      <c r="C946" s="14" t="s">
        <v>6209</v>
      </c>
      <c r="D946" s="16">
        <v>45849</v>
      </c>
      <c r="E946" s="16"/>
      <c r="F946" s="14" t="s">
        <v>6153</v>
      </c>
      <c r="G946" s="14"/>
      <c r="H946" s="14" t="s">
        <v>3867</v>
      </c>
      <c r="I946" s="15">
        <v>125</v>
      </c>
      <c r="J946" s="77">
        <v>5</v>
      </c>
      <c r="K946" s="92"/>
    </row>
    <row r="947" spans="1:11" ht="39.6" customHeight="1" x14ac:dyDescent="0.25">
      <c r="A947" s="14" t="s">
        <v>1753</v>
      </c>
      <c r="B947" s="14" t="s">
        <v>6210</v>
      </c>
      <c r="C947" s="14" t="s">
        <v>6211</v>
      </c>
      <c r="D947" s="16">
        <v>45849</v>
      </c>
      <c r="E947" s="16"/>
      <c r="F947" s="14" t="s">
        <v>6153</v>
      </c>
      <c r="G947" s="14"/>
      <c r="H947" s="14" t="s">
        <v>6214</v>
      </c>
      <c r="I947" s="15">
        <v>125</v>
      </c>
      <c r="J947" s="77">
        <v>5</v>
      </c>
      <c r="K947" s="92"/>
    </row>
    <row r="948" spans="1:11" ht="42" customHeight="1" x14ac:dyDescent="0.25">
      <c r="A948" s="14" t="s">
        <v>1753</v>
      </c>
      <c r="B948" s="14" t="s">
        <v>6212</v>
      </c>
      <c r="C948" s="14" t="s">
        <v>6213</v>
      </c>
      <c r="D948" s="16">
        <v>45849</v>
      </c>
      <c r="E948" s="16"/>
      <c r="F948" s="14" t="s">
        <v>6153</v>
      </c>
      <c r="G948" s="14"/>
      <c r="H948" s="14" t="s">
        <v>4043</v>
      </c>
      <c r="I948" s="15">
        <v>145</v>
      </c>
      <c r="J948" s="77">
        <v>5</v>
      </c>
      <c r="K948" s="92"/>
    </row>
    <row r="949" spans="1:11" ht="38.4" customHeight="1" x14ac:dyDescent="0.25">
      <c r="A949" s="14" t="s">
        <v>1753</v>
      </c>
      <c r="B949" s="14" t="s">
        <v>6215</v>
      </c>
      <c r="C949" s="14" t="s">
        <v>6216</v>
      </c>
      <c r="D949" s="16">
        <v>45849</v>
      </c>
      <c r="E949" s="16"/>
      <c r="F949" s="14" t="s">
        <v>6153</v>
      </c>
      <c r="G949" s="14"/>
      <c r="H949" s="14" t="s">
        <v>6221</v>
      </c>
      <c r="I949" s="15">
        <v>145</v>
      </c>
      <c r="J949" s="77">
        <v>5</v>
      </c>
      <c r="K949" s="92"/>
    </row>
    <row r="950" spans="1:11" ht="40.200000000000003" customHeight="1" x14ac:dyDescent="0.25">
      <c r="A950" s="14" t="s">
        <v>1753</v>
      </c>
      <c r="B950" s="14" t="s">
        <v>6217</v>
      </c>
      <c r="C950" s="14" t="s">
        <v>6218</v>
      </c>
      <c r="D950" s="16">
        <v>45849</v>
      </c>
      <c r="E950" s="16"/>
      <c r="F950" s="14" t="s">
        <v>6153</v>
      </c>
      <c r="G950" s="14"/>
      <c r="H950" s="14" t="s">
        <v>3948</v>
      </c>
      <c r="I950" s="15">
        <v>145</v>
      </c>
      <c r="J950" s="77">
        <v>5</v>
      </c>
      <c r="K950" s="92"/>
    </row>
    <row r="951" spans="1:11" ht="39" customHeight="1" x14ac:dyDescent="0.25">
      <c r="A951" s="14" t="s">
        <v>1753</v>
      </c>
      <c r="B951" s="14" t="s">
        <v>6219</v>
      </c>
      <c r="C951" s="14" t="s">
        <v>6220</v>
      </c>
      <c r="D951" s="16">
        <v>45849</v>
      </c>
      <c r="E951" s="16"/>
      <c r="F951" s="14" t="s">
        <v>6153</v>
      </c>
      <c r="G951" s="14"/>
      <c r="H951" s="14" t="s">
        <v>3954</v>
      </c>
      <c r="I951" s="15">
        <v>145</v>
      </c>
      <c r="J951" s="77">
        <v>5</v>
      </c>
      <c r="K951" s="92"/>
    </row>
    <row r="952" spans="1:11" ht="39" customHeight="1" x14ac:dyDescent="0.25">
      <c r="A952" s="14" t="s">
        <v>1753</v>
      </c>
      <c r="B952" s="14" t="s">
        <v>6353</v>
      </c>
      <c r="C952" s="14" t="s">
        <v>6354</v>
      </c>
      <c r="D952" s="16">
        <v>45849</v>
      </c>
      <c r="E952" s="16"/>
      <c r="F952" s="14" t="s">
        <v>6153</v>
      </c>
      <c r="G952" s="14"/>
      <c r="H952" s="14" t="s">
        <v>6357</v>
      </c>
      <c r="I952" s="15">
        <v>168</v>
      </c>
      <c r="J952" s="77">
        <v>5</v>
      </c>
      <c r="K952" s="92"/>
    </row>
    <row r="953" spans="1:11" ht="39" customHeight="1" x14ac:dyDescent="0.25">
      <c r="A953" s="14" t="s">
        <v>1753</v>
      </c>
      <c r="B953" s="14" t="s">
        <v>6355</v>
      </c>
      <c r="C953" s="14" t="s">
        <v>6356</v>
      </c>
      <c r="D953" s="16">
        <v>45849</v>
      </c>
      <c r="E953" s="16"/>
      <c r="F953" s="14" t="s">
        <v>6153</v>
      </c>
      <c r="G953" s="14"/>
      <c r="H953" s="14" t="s">
        <v>6358</v>
      </c>
      <c r="I953" s="15">
        <v>168</v>
      </c>
      <c r="J953" s="77">
        <v>5</v>
      </c>
      <c r="K953" s="92"/>
    </row>
    <row r="954" spans="1:11" ht="39" customHeight="1" x14ac:dyDescent="0.25">
      <c r="A954" s="14" t="s">
        <v>1753</v>
      </c>
      <c r="B954" s="14" t="s">
        <v>6359</v>
      </c>
      <c r="C954" s="14" t="s">
        <v>6360</v>
      </c>
      <c r="D954" s="16">
        <v>45849</v>
      </c>
      <c r="E954" s="16"/>
      <c r="F954" s="14" t="s">
        <v>6153</v>
      </c>
      <c r="G954" s="14"/>
      <c r="H954" s="14" t="s">
        <v>3953</v>
      </c>
      <c r="I954" s="15">
        <v>168</v>
      </c>
      <c r="J954" s="77">
        <v>5</v>
      </c>
      <c r="K954" s="92"/>
    </row>
    <row r="955" spans="1:11" ht="27" customHeight="1" x14ac:dyDescent="0.25">
      <c r="A955" s="14" t="s">
        <v>1753</v>
      </c>
      <c r="B955" s="14" t="s">
        <v>5757</v>
      </c>
      <c r="C955" s="14" t="s">
        <v>2395</v>
      </c>
      <c r="D955" s="16">
        <v>45840</v>
      </c>
      <c r="E955" s="16"/>
      <c r="F955" s="14" t="s">
        <v>5758</v>
      </c>
      <c r="G955" s="14" t="s">
        <v>3718</v>
      </c>
      <c r="H955" s="14" t="s">
        <v>3719</v>
      </c>
      <c r="I955" s="15">
        <v>742.5</v>
      </c>
      <c r="J955" s="77">
        <v>5</v>
      </c>
      <c r="K955" s="92"/>
    </row>
    <row r="956" spans="1:11" ht="34.799999999999997" customHeight="1" x14ac:dyDescent="0.25">
      <c r="A956" s="14" t="s">
        <v>1753</v>
      </c>
      <c r="B956" s="14" t="s">
        <v>5772</v>
      </c>
      <c r="C956" s="14" t="s">
        <v>5773</v>
      </c>
      <c r="D956" s="16">
        <v>45846</v>
      </c>
      <c r="E956" s="16"/>
      <c r="F956" s="14" t="s">
        <v>5774</v>
      </c>
      <c r="G956" s="14" t="s">
        <v>2589</v>
      </c>
      <c r="H956" s="14" t="s">
        <v>2590</v>
      </c>
      <c r="I956" s="15">
        <v>4548.4399999999996</v>
      </c>
      <c r="J956" s="77">
        <v>5</v>
      </c>
      <c r="K956" s="92"/>
    </row>
    <row r="957" spans="1:11" ht="45.6" customHeight="1" x14ac:dyDescent="0.25">
      <c r="A957" s="14" t="s">
        <v>1753</v>
      </c>
      <c r="B957" s="14" t="s">
        <v>5821</v>
      </c>
      <c r="C957" s="14" t="s">
        <v>5822</v>
      </c>
      <c r="D957" s="16">
        <v>45853</v>
      </c>
      <c r="E957" s="16"/>
      <c r="F957" s="14" t="s">
        <v>5823</v>
      </c>
      <c r="G957" s="14" t="s">
        <v>3718</v>
      </c>
      <c r="H957" s="14" t="s">
        <v>3719</v>
      </c>
      <c r="I957" s="15">
        <v>800</v>
      </c>
      <c r="J957" s="77">
        <v>5</v>
      </c>
      <c r="K957" s="92"/>
    </row>
    <row r="958" spans="1:11" ht="46.8" customHeight="1" x14ac:dyDescent="0.25">
      <c r="A958" s="14" t="s">
        <v>1753</v>
      </c>
      <c r="B958" s="14" t="s">
        <v>5824</v>
      </c>
      <c r="C958" s="14" t="s">
        <v>1960</v>
      </c>
      <c r="D958" s="16">
        <v>45853</v>
      </c>
      <c r="E958" s="16"/>
      <c r="F958" s="14" t="s">
        <v>6589</v>
      </c>
      <c r="G958" s="14" t="s">
        <v>4590</v>
      </c>
      <c r="H958" s="14" t="s">
        <v>4591</v>
      </c>
      <c r="I958" s="15">
        <v>800</v>
      </c>
      <c r="J958" s="77">
        <v>5</v>
      </c>
      <c r="K958" s="92"/>
    </row>
    <row r="959" spans="1:11" ht="66" customHeight="1" x14ac:dyDescent="0.25">
      <c r="A959" s="14" t="s">
        <v>1753</v>
      </c>
      <c r="B959" s="14" t="s">
        <v>5824</v>
      </c>
      <c r="C959" s="14" t="s">
        <v>1960</v>
      </c>
      <c r="D959" s="16">
        <v>45815</v>
      </c>
      <c r="E959" s="16">
        <v>45853</v>
      </c>
      <c r="F959" s="14" t="s">
        <v>6590</v>
      </c>
      <c r="G959" s="14" t="s">
        <v>4590</v>
      </c>
      <c r="H959" s="14" t="s">
        <v>4591</v>
      </c>
      <c r="I959" s="15">
        <v>160</v>
      </c>
      <c r="J959" s="77">
        <v>5</v>
      </c>
      <c r="K959" s="92"/>
    </row>
    <row r="960" spans="1:11" ht="65.400000000000006" customHeight="1" x14ac:dyDescent="0.25">
      <c r="A960" s="14" t="s">
        <v>1753</v>
      </c>
      <c r="B960" s="14" t="s">
        <v>5920</v>
      </c>
      <c r="C960" s="14" t="s">
        <v>2412</v>
      </c>
      <c r="D960" s="16">
        <v>45867</v>
      </c>
      <c r="E960" s="16">
        <v>45827</v>
      </c>
      <c r="F960" s="14" t="s">
        <v>6017</v>
      </c>
      <c r="G960" s="14" t="s">
        <v>3718</v>
      </c>
      <c r="H960" s="14" t="s">
        <v>3719</v>
      </c>
      <c r="I960" s="15">
        <v>20</v>
      </c>
      <c r="J960" s="77">
        <v>5</v>
      </c>
      <c r="K960" s="92"/>
    </row>
    <row r="961" spans="1:11" ht="60.6" customHeight="1" x14ac:dyDescent="0.25">
      <c r="A961" s="14" t="s">
        <v>1753</v>
      </c>
      <c r="B961" s="14" t="s">
        <v>5920</v>
      </c>
      <c r="C961" s="14" t="s">
        <v>2412</v>
      </c>
      <c r="D961" s="16">
        <v>45867</v>
      </c>
      <c r="E961" s="16">
        <v>45825</v>
      </c>
      <c r="F961" s="14" t="s">
        <v>6019</v>
      </c>
      <c r="G961" s="14" t="s">
        <v>3718</v>
      </c>
      <c r="H961" s="14" t="s">
        <v>3719</v>
      </c>
      <c r="I961" s="15">
        <v>34</v>
      </c>
      <c r="J961" s="77">
        <v>5</v>
      </c>
      <c r="K961" s="92"/>
    </row>
    <row r="962" spans="1:11" ht="60.6" customHeight="1" x14ac:dyDescent="0.25">
      <c r="A962" s="14" t="s">
        <v>1753</v>
      </c>
      <c r="B962" s="14" t="s">
        <v>5920</v>
      </c>
      <c r="C962" s="14" t="s">
        <v>2412</v>
      </c>
      <c r="D962" s="16">
        <v>45867</v>
      </c>
      <c r="E962" s="16">
        <v>45830</v>
      </c>
      <c r="F962" s="14" t="s">
        <v>6018</v>
      </c>
      <c r="G962" s="14" t="s">
        <v>3718</v>
      </c>
      <c r="H962" s="14" t="s">
        <v>3719</v>
      </c>
      <c r="I962" s="15">
        <v>126</v>
      </c>
      <c r="J962" s="77">
        <v>5</v>
      </c>
      <c r="K962" s="92"/>
    </row>
    <row r="963" spans="1:11" ht="88.2" customHeight="1" x14ac:dyDescent="0.25">
      <c r="A963" s="14" t="s">
        <v>1753</v>
      </c>
      <c r="B963" s="14"/>
      <c r="C963" s="14"/>
      <c r="D963" s="16"/>
      <c r="E963" s="16"/>
      <c r="F963" s="14" t="s">
        <v>2635</v>
      </c>
      <c r="G963" s="14"/>
      <c r="H963" s="14"/>
      <c r="I963" s="15"/>
      <c r="J963" s="77"/>
      <c r="K963" s="92"/>
    </row>
    <row r="964" spans="1:11" ht="35.4" customHeight="1" x14ac:dyDescent="0.25">
      <c r="A964" s="14" t="s">
        <v>1753</v>
      </c>
      <c r="B964" s="14" t="s">
        <v>2100</v>
      </c>
      <c r="C964" s="14" t="s">
        <v>1847</v>
      </c>
      <c r="D964" s="16">
        <v>45741</v>
      </c>
      <c r="E964" s="16"/>
      <c r="F964" s="14" t="s">
        <v>2101</v>
      </c>
      <c r="G964" s="14" t="s">
        <v>2102</v>
      </c>
      <c r="H964" s="14" t="s">
        <v>2103</v>
      </c>
      <c r="I964" s="15">
        <v>183.46</v>
      </c>
      <c r="J964" s="77">
        <v>5</v>
      </c>
      <c r="K964" s="92"/>
    </row>
    <row r="965" spans="1:11" ht="26.4" customHeight="1" x14ac:dyDescent="0.25">
      <c r="A965" s="14" t="s">
        <v>1753</v>
      </c>
      <c r="B965" s="14" t="s">
        <v>2104</v>
      </c>
      <c r="C965" s="14" t="s">
        <v>2105</v>
      </c>
      <c r="D965" s="16">
        <v>45740</v>
      </c>
      <c r="E965" s="16"/>
      <c r="F965" s="14" t="s">
        <v>2106</v>
      </c>
      <c r="G965" s="14" t="s">
        <v>2107</v>
      </c>
      <c r="H965" s="14" t="s">
        <v>2108</v>
      </c>
      <c r="I965" s="15">
        <v>101</v>
      </c>
      <c r="J965" s="77">
        <v>5</v>
      </c>
      <c r="K965" s="92"/>
    </row>
    <row r="966" spans="1:11" ht="31.8" customHeight="1" x14ac:dyDescent="0.25">
      <c r="A966" s="14" t="s">
        <v>1753</v>
      </c>
      <c r="B966" s="14" t="s">
        <v>2109</v>
      </c>
      <c r="C966" s="14" t="s">
        <v>2110</v>
      </c>
      <c r="D966" s="16">
        <v>45737</v>
      </c>
      <c r="E966" s="16"/>
      <c r="F966" s="14" t="s">
        <v>2111</v>
      </c>
      <c r="G966" s="14"/>
      <c r="H966" s="14" t="s">
        <v>2112</v>
      </c>
      <c r="I966" s="15">
        <v>70.87</v>
      </c>
      <c r="J966" s="77">
        <v>5</v>
      </c>
      <c r="K966" s="92"/>
    </row>
    <row r="967" spans="1:11" ht="30.6" x14ac:dyDescent="0.25">
      <c r="A967" s="14" t="s">
        <v>1753</v>
      </c>
      <c r="B967" s="14" t="s">
        <v>2677</v>
      </c>
      <c r="C967" s="14" t="s">
        <v>2678</v>
      </c>
      <c r="D967" s="16">
        <v>45750</v>
      </c>
      <c r="E967" s="16"/>
      <c r="F967" s="14" t="s">
        <v>2683</v>
      </c>
      <c r="G967" s="14"/>
      <c r="H967" s="14" t="s">
        <v>2684</v>
      </c>
      <c r="I967" s="15">
        <v>72</v>
      </c>
      <c r="J967" s="77">
        <v>5</v>
      </c>
      <c r="K967" s="92"/>
    </row>
    <row r="968" spans="1:11" ht="30.6" x14ac:dyDescent="0.25">
      <c r="A968" s="14" t="s">
        <v>1753</v>
      </c>
      <c r="B968" s="14" t="s">
        <v>2679</v>
      </c>
      <c r="C968" s="14" t="s">
        <v>2680</v>
      </c>
      <c r="D968" s="16">
        <v>45750</v>
      </c>
      <c r="E968" s="16"/>
      <c r="F968" s="14" t="s">
        <v>2683</v>
      </c>
      <c r="G968" s="14"/>
      <c r="H968" s="14" t="s">
        <v>2685</v>
      </c>
      <c r="I968" s="15">
        <v>72</v>
      </c>
      <c r="J968" s="77">
        <v>5</v>
      </c>
      <c r="K968" s="92"/>
    </row>
    <row r="969" spans="1:11" ht="30.6" x14ac:dyDescent="0.25">
      <c r="A969" s="14" t="s">
        <v>1753</v>
      </c>
      <c r="B969" s="14" t="s">
        <v>2681</v>
      </c>
      <c r="C969" s="14" t="s">
        <v>2682</v>
      </c>
      <c r="D969" s="16">
        <v>45750</v>
      </c>
      <c r="E969" s="16"/>
      <c r="F969" s="14" t="s">
        <v>2683</v>
      </c>
      <c r="G969" s="14"/>
      <c r="H969" s="14" t="s">
        <v>2686</v>
      </c>
      <c r="I969" s="15">
        <v>72</v>
      </c>
      <c r="J969" s="77">
        <v>5</v>
      </c>
      <c r="K969" s="92"/>
    </row>
    <row r="970" spans="1:11" ht="30.6" x14ac:dyDescent="0.25">
      <c r="A970" s="14" t="s">
        <v>1753</v>
      </c>
      <c r="B970" s="14" t="s">
        <v>2687</v>
      </c>
      <c r="C970" s="14" t="s">
        <v>2688</v>
      </c>
      <c r="D970" s="16">
        <v>45750</v>
      </c>
      <c r="E970" s="16"/>
      <c r="F970" s="14" t="s">
        <v>2683</v>
      </c>
      <c r="G970" s="14"/>
      <c r="H970" s="14" t="s">
        <v>2693</v>
      </c>
      <c r="I970" s="15">
        <v>72</v>
      </c>
      <c r="J970" s="77">
        <v>5</v>
      </c>
      <c r="K970" s="92"/>
    </row>
    <row r="971" spans="1:11" ht="30.6" x14ac:dyDescent="0.25">
      <c r="A971" s="14" t="s">
        <v>1753</v>
      </c>
      <c r="B971" s="14" t="s">
        <v>2689</v>
      </c>
      <c r="C971" s="14" t="s">
        <v>2690</v>
      </c>
      <c r="D971" s="16">
        <v>45750</v>
      </c>
      <c r="E971" s="16"/>
      <c r="F971" s="14" t="s">
        <v>2683</v>
      </c>
      <c r="G971" s="14"/>
      <c r="H971" s="14" t="s">
        <v>2694</v>
      </c>
      <c r="I971" s="15">
        <v>72</v>
      </c>
      <c r="J971" s="77">
        <v>5</v>
      </c>
      <c r="K971" s="92"/>
    </row>
    <row r="972" spans="1:11" ht="30.6" x14ac:dyDescent="0.25">
      <c r="A972" s="14" t="s">
        <v>1753</v>
      </c>
      <c r="B972" s="14" t="s">
        <v>2691</v>
      </c>
      <c r="C972" s="14" t="s">
        <v>2692</v>
      </c>
      <c r="D972" s="16">
        <v>45750</v>
      </c>
      <c r="E972" s="16"/>
      <c r="F972" s="14" t="s">
        <v>2683</v>
      </c>
      <c r="G972" s="14"/>
      <c r="H972" s="14" t="s">
        <v>2695</v>
      </c>
      <c r="I972" s="15">
        <v>72</v>
      </c>
      <c r="J972" s="77">
        <v>5</v>
      </c>
      <c r="K972" s="92"/>
    </row>
    <row r="973" spans="1:11" ht="30.6" x14ac:dyDescent="0.25">
      <c r="A973" s="14" t="s">
        <v>1753</v>
      </c>
      <c r="B973" s="14" t="s">
        <v>2696</v>
      </c>
      <c r="C973" s="14" t="s">
        <v>2697</v>
      </c>
      <c r="D973" s="16">
        <v>45750</v>
      </c>
      <c r="E973" s="16"/>
      <c r="F973" s="14" t="s">
        <v>2683</v>
      </c>
      <c r="G973" s="14"/>
      <c r="H973" s="14" t="s">
        <v>2702</v>
      </c>
      <c r="I973" s="15">
        <v>72</v>
      </c>
      <c r="J973" s="77">
        <v>5</v>
      </c>
      <c r="K973" s="92"/>
    </row>
    <row r="974" spans="1:11" ht="30.6" x14ac:dyDescent="0.25">
      <c r="A974" s="14" t="s">
        <v>1753</v>
      </c>
      <c r="B974" s="14" t="s">
        <v>2698</v>
      </c>
      <c r="C974" s="14" t="s">
        <v>2699</v>
      </c>
      <c r="D974" s="16">
        <v>45750</v>
      </c>
      <c r="E974" s="16"/>
      <c r="F974" s="14" t="s">
        <v>2683</v>
      </c>
      <c r="G974" s="14"/>
      <c r="H974" s="14" t="s">
        <v>2703</v>
      </c>
      <c r="I974" s="15">
        <v>72</v>
      </c>
      <c r="J974" s="77">
        <v>5</v>
      </c>
      <c r="K974" s="92"/>
    </row>
    <row r="975" spans="1:11" ht="30.6" x14ac:dyDescent="0.25">
      <c r="A975" s="14" t="s">
        <v>1753</v>
      </c>
      <c r="B975" s="14" t="s">
        <v>2700</v>
      </c>
      <c r="C975" s="14" t="s">
        <v>2701</v>
      </c>
      <c r="D975" s="16">
        <v>45750</v>
      </c>
      <c r="E975" s="16"/>
      <c r="F975" s="14" t="s">
        <v>2683</v>
      </c>
      <c r="G975" s="14"/>
      <c r="H975" s="14" t="s">
        <v>2704</v>
      </c>
      <c r="I975" s="15">
        <v>72</v>
      </c>
      <c r="J975" s="77">
        <v>5</v>
      </c>
      <c r="K975" s="92"/>
    </row>
    <row r="976" spans="1:11" ht="30.6" x14ac:dyDescent="0.25">
      <c r="A976" s="14" t="s">
        <v>1753</v>
      </c>
      <c r="B976" s="14" t="s">
        <v>2705</v>
      </c>
      <c r="C976" s="14" t="s">
        <v>2706</v>
      </c>
      <c r="D976" s="16">
        <v>45750</v>
      </c>
      <c r="E976" s="16"/>
      <c r="F976" s="14" t="s">
        <v>2683</v>
      </c>
      <c r="G976" s="14"/>
      <c r="H976" s="14" t="s">
        <v>2711</v>
      </c>
      <c r="I976" s="15">
        <v>72</v>
      </c>
      <c r="J976" s="77">
        <v>5</v>
      </c>
      <c r="K976" s="92"/>
    </row>
    <row r="977" spans="1:11" ht="30.6" x14ac:dyDescent="0.25">
      <c r="A977" s="14" t="s">
        <v>1753</v>
      </c>
      <c r="B977" s="14" t="s">
        <v>2707</v>
      </c>
      <c r="C977" s="14" t="s">
        <v>2708</v>
      </c>
      <c r="D977" s="16">
        <v>45750</v>
      </c>
      <c r="E977" s="16"/>
      <c r="F977" s="14" t="s">
        <v>2683</v>
      </c>
      <c r="G977" s="14"/>
      <c r="H977" s="14" t="s">
        <v>2712</v>
      </c>
      <c r="I977" s="15">
        <v>72</v>
      </c>
      <c r="J977" s="77">
        <v>5</v>
      </c>
      <c r="K977" s="92"/>
    </row>
    <row r="978" spans="1:11" ht="30.6" x14ac:dyDescent="0.25">
      <c r="A978" s="14" t="s">
        <v>1753</v>
      </c>
      <c r="B978" s="14" t="s">
        <v>2709</v>
      </c>
      <c r="C978" s="14" t="s">
        <v>2710</v>
      </c>
      <c r="D978" s="16">
        <v>45750</v>
      </c>
      <c r="E978" s="16"/>
      <c r="F978" s="14" t="s">
        <v>2683</v>
      </c>
      <c r="G978" s="14"/>
      <c r="H978" s="14" t="s">
        <v>2713</v>
      </c>
      <c r="I978" s="15">
        <v>72</v>
      </c>
      <c r="J978" s="77">
        <v>5</v>
      </c>
      <c r="K978" s="92"/>
    </row>
    <row r="979" spans="1:11" ht="30.6" x14ac:dyDescent="0.25">
      <c r="A979" s="14" t="s">
        <v>1753</v>
      </c>
      <c r="B979" s="14" t="s">
        <v>2714</v>
      </c>
      <c r="C979" s="14" t="s">
        <v>2715</v>
      </c>
      <c r="D979" s="16">
        <v>45750</v>
      </c>
      <c r="E979" s="16"/>
      <c r="F979" s="14" t="s">
        <v>2683</v>
      </c>
      <c r="G979" s="14"/>
      <c r="H979" s="14" t="s">
        <v>2720</v>
      </c>
      <c r="I979" s="15">
        <v>72</v>
      </c>
      <c r="J979" s="77">
        <v>5</v>
      </c>
      <c r="K979" s="92"/>
    </row>
    <row r="980" spans="1:11" ht="30.6" x14ac:dyDescent="0.25">
      <c r="A980" s="14" t="s">
        <v>1753</v>
      </c>
      <c r="B980" s="14" t="s">
        <v>2716</v>
      </c>
      <c r="C980" s="14" t="s">
        <v>2717</v>
      </c>
      <c r="D980" s="16">
        <v>45750</v>
      </c>
      <c r="E980" s="16"/>
      <c r="F980" s="14" t="s">
        <v>2683</v>
      </c>
      <c r="G980" s="14"/>
      <c r="H980" s="14" t="s">
        <v>2721</v>
      </c>
      <c r="I980" s="15">
        <v>90</v>
      </c>
      <c r="J980" s="77">
        <v>5</v>
      </c>
      <c r="K980" s="92"/>
    </row>
    <row r="981" spans="1:11" ht="30.6" x14ac:dyDescent="0.25">
      <c r="A981" s="14" t="s">
        <v>1753</v>
      </c>
      <c r="B981" s="14" t="s">
        <v>2718</v>
      </c>
      <c r="C981" s="14" t="s">
        <v>2719</v>
      </c>
      <c r="D981" s="16">
        <v>45750</v>
      </c>
      <c r="E981" s="16"/>
      <c r="F981" s="14" t="s">
        <v>2683</v>
      </c>
      <c r="G981" s="14"/>
      <c r="H981" s="14" t="s">
        <v>2722</v>
      </c>
      <c r="I981" s="15">
        <v>90</v>
      </c>
      <c r="J981" s="77">
        <v>5</v>
      </c>
      <c r="K981" s="92"/>
    </row>
    <row r="982" spans="1:11" ht="30.6" x14ac:dyDescent="0.25">
      <c r="A982" s="14" t="s">
        <v>1753</v>
      </c>
      <c r="B982" s="14" t="s">
        <v>2723</v>
      </c>
      <c r="C982" s="14" t="s">
        <v>2724</v>
      </c>
      <c r="D982" s="16">
        <v>45750</v>
      </c>
      <c r="E982" s="16"/>
      <c r="F982" s="14" t="s">
        <v>2683</v>
      </c>
      <c r="G982" s="14"/>
      <c r="H982" s="14" t="s">
        <v>2729</v>
      </c>
      <c r="I982" s="15">
        <v>90</v>
      </c>
      <c r="J982" s="77">
        <v>5</v>
      </c>
      <c r="K982" s="92"/>
    </row>
    <row r="983" spans="1:11" ht="30.6" x14ac:dyDescent="0.25">
      <c r="A983" s="14" t="s">
        <v>1753</v>
      </c>
      <c r="B983" s="14" t="s">
        <v>2725</v>
      </c>
      <c r="C983" s="14" t="s">
        <v>2726</v>
      </c>
      <c r="D983" s="16">
        <v>45750</v>
      </c>
      <c r="E983" s="16"/>
      <c r="F983" s="14" t="s">
        <v>2683</v>
      </c>
      <c r="G983" s="14"/>
      <c r="H983" s="14" t="s">
        <v>2730</v>
      </c>
      <c r="I983" s="15">
        <v>101</v>
      </c>
      <c r="J983" s="77">
        <v>5</v>
      </c>
      <c r="K983" s="92"/>
    </row>
    <row r="984" spans="1:11" ht="30.6" x14ac:dyDescent="0.25">
      <c r="A984" s="14" t="s">
        <v>1753</v>
      </c>
      <c r="B984" s="14" t="s">
        <v>2727</v>
      </c>
      <c r="C984" s="14" t="s">
        <v>2728</v>
      </c>
      <c r="D984" s="16">
        <v>45750</v>
      </c>
      <c r="E984" s="16"/>
      <c r="F984" s="14" t="s">
        <v>2683</v>
      </c>
      <c r="G984" s="14"/>
      <c r="H984" s="14" t="s">
        <v>2334</v>
      </c>
      <c r="I984" s="15">
        <v>101</v>
      </c>
      <c r="J984" s="77">
        <v>5</v>
      </c>
      <c r="K984" s="92"/>
    </row>
    <row r="985" spans="1:11" ht="78" customHeight="1" x14ac:dyDescent="0.25">
      <c r="A985" s="14" t="s">
        <v>1753</v>
      </c>
      <c r="B985" s="14"/>
      <c r="C985" s="14"/>
      <c r="D985" s="16"/>
      <c r="E985" s="16"/>
      <c r="F985" s="313" t="s">
        <v>5756</v>
      </c>
      <c r="G985" s="14"/>
      <c r="H985" s="14"/>
      <c r="I985" s="15"/>
      <c r="J985" s="77"/>
      <c r="K985" s="92"/>
    </row>
    <row r="986" spans="1:11" ht="25.8" customHeight="1" x14ac:dyDescent="0.25">
      <c r="A986" s="14" t="s">
        <v>1753</v>
      </c>
      <c r="B986" s="14" t="s">
        <v>2113</v>
      </c>
      <c r="C986" s="14" t="s">
        <v>2114</v>
      </c>
      <c r="D986" s="16">
        <v>45722</v>
      </c>
      <c r="E986" s="16"/>
      <c r="F986" s="14" t="s">
        <v>2115</v>
      </c>
      <c r="G986" s="14"/>
      <c r="H986" s="14" t="s">
        <v>1939</v>
      </c>
      <c r="I986" s="15">
        <v>2214</v>
      </c>
      <c r="J986" s="77">
        <v>5</v>
      </c>
      <c r="K986" s="92"/>
    </row>
    <row r="987" spans="1:11" ht="34.200000000000003" customHeight="1" x14ac:dyDescent="0.25">
      <c r="A987" s="14" t="s">
        <v>1753</v>
      </c>
      <c r="B987" s="14" t="s">
        <v>2116</v>
      </c>
      <c r="C987" s="14" t="s">
        <v>2117</v>
      </c>
      <c r="D987" s="16">
        <v>45737</v>
      </c>
      <c r="E987" s="16"/>
      <c r="F987" s="14" t="s">
        <v>2118</v>
      </c>
      <c r="G987" s="14" t="s">
        <v>1943</v>
      </c>
      <c r="H987" s="14" t="s">
        <v>1939</v>
      </c>
      <c r="I987" s="15">
        <v>0</v>
      </c>
      <c r="J987" s="77">
        <v>5</v>
      </c>
      <c r="K987" s="92"/>
    </row>
    <row r="988" spans="1:11" ht="34.200000000000003" customHeight="1" x14ac:dyDescent="0.25">
      <c r="A988" s="14" t="s">
        <v>1753</v>
      </c>
      <c r="B988" s="14" t="s">
        <v>5349</v>
      </c>
      <c r="C988" s="14" t="s">
        <v>5350</v>
      </c>
      <c r="D988" s="16">
        <v>45833</v>
      </c>
      <c r="E988" s="16"/>
      <c r="F988" s="14" t="s">
        <v>5353</v>
      </c>
      <c r="G988" s="14"/>
      <c r="H988" s="14" t="s">
        <v>4049</v>
      </c>
      <c r="I988" s="15">
        <v>75</v>
      </c>
      <c r="J988" s="77">
        <v>5</v>
      </c>
      <c r="K988" s="92"/>
    </row>
    <row r="989" spans="1:11" ht="34.200000000000003" customHeight="1" x14ac:dyDescent="0.25">
      <c r="A989" s="14" t="s">
        <v>1753</v>
      </c>
      <c r="B989" s="14" t="s">
        <v>5351</v>
      </c>
      <c r="C989" s="14" t="s">
        <v>5352</v>
      </c>
      <c r="D989" s="16">
        <v>45833</v>
      </c>
      <c r="E989" s="16"/>
      <c r="F989" s="14" t="s">
        <v>5353</v>
      </c>
      <c r="G989" s="14"/>
      <c r="H989" s="14" t="s">
        <v>3849</v>
      </c>
      <c r="I989" s="15">
        <v>75</v>
      </c>
      <c r="J989" s="77">
        <v>5</v>
      </c>
      <c r="K989" s="92"/>
    </row>
    <row r="990" spans="1:11" ht="34.200000000000003" customHeight="1" x14ac:dyDescent="0.25">
      <c r="A990" s="14" t="s">
        <v>1753</v>
      </c>
      <c r="B990" s="14" t="s">
        <v>5354</v>
      </c>
      <c r="C990" s="14" t="s">
        <v>5355</v>
      </c>
      <c r="D990" s="16">
        <v>45833</v>
      </c>
      <c r="E990" s="16"/>
      <c r="F990" s="14" t="s">
        <v>5353</v>
      </c>
      <c r="G990" s="14"/>
      <c r="H990" s="14" t="s">
        <v>4031</v>
      </c>
      <c r="I990" s="15">
        <v>115</v>
      </c>
      <c r="J990" s="77">
        <v>5</v>
      </c>
      <c r="K990" s="92"/>
    </row>
    <row r="991" spans="1:11" ht="34.200000000000003" customHeight="1" x14ac:dyDescent="0.25">
      <c r="A991" s="14" t="s">
        <v>1753</v>
      </c>
      <c r="B991" s="14" t="s">
        <v>5356</v>
      </c>
      <c r="C991" s="14" t="s">
        <v>5357</v>
      </c>
      <c r="D991" s="16">
        <v>45833</v>
      </c>
      <c r="E991" s="16"/>
      <c r="F991" s="14" t="s">
        <v>5353</v>
      </c>
      <c r="G991" s="14"/>
      <c r="H991" s="14" t="s">
        <v>4094</v>
      </c>
      <c r="I991" s="15">
        <v>115</v>
      </c>
      <c r="J991" s="77">
        <v>5</v>
      </c>
      <c r="K991" s="92"/>
    </row>
    <row r="992" spans="1:11" ht="34.200000000000003" customHeight="1" x14ac:dyDescent="0.25">
      <c r="A992" s="14" t="s">
        <v>1753</v>
      </c>
      <c r="B992" s="14" t="s">
        <v>5358</v>
      </c>
      <c r="C992" s="14" t="s">
        <v>5359</v>
      </c>
      <c r="D992" s="16">
        <v>45833</v>
      </c>
      <c r="E992" s="16"/>
      <c r="F992" s="14" t="s">
        <v>5353</v>
      </c>
      <c r="G992" s="14"/>
      <c r="H992" s="14" t="s">
        <v>4089</v>
      </c>
      <c r="I992" s="15">
        <v>185</v>
      </c>
      <c r="J992" s="77">
        <v>5</v>
      </c>
      <c r="K992" s="92"/>
    </row>
    <row r="993" spans="1:11" ht="34.200000000000003" customHeight="1" x14ac:dyDescent="0.25">
      <c r="A993" s="14" t="s">
        <v>1753</v>
      </c>
      <c r="B993" s="14" t="s">
        <v>5360</v>
      </c>
      <c r="C993" s="14" t="s">
        <v>5361</v>
      </c>
      <c r="D993" s="16">
        <v>45833</v>
      </c>
      <c r="E993" s="16"/>
      <c r="F993" s="14" t="s">
        <v>5353</v>
      </c>
      <c r="G993" s="14"/>
      <c r="H993" s="14" t="s">
        <v>2721</v>
      </c>
      <c r="I993" s="15">
        <v>145</v>
      </c>
      <c r="J993" s="77">
        <v>5</v>
      </c>
      <c r="K993" s="92"/>
    </row>
    <row r="994" spans="1:11" ht="34.200000000000003" customHeight="1" x14ac:dyDescent="0.25">
      <c r="A994" s="14" t="s">
        <v>1753</v>
      </c>
      <c r="B994" s="14" t="s">
        <v>5362</v>
      </c>
      <c r="C994" s="14" t="s">
        <v>5363</v>
      </c>
      <c r="D994" s="16">
        <v>45833</v>
      </c>
      <c r="E994" s="16"/>
      <c r="F994" s="14" t="s">
        <v>5353</v>
      </c>
      <c r="G994" s="14"/>
      <c r="H994" s="14" t="s">
        <v>5366</v>
      </c>
      <c r="I994" s="15">
        <v>168</v>
      </c>
      <c r="J994" s="77">
        <v>5</v>
      </c>
      <c r="K994" s="92"/>
    </row>
    <row r="995" spans="1:11" ht="34.200000000000003" customHeight="1" x14ac:dyDescent="0.25">
      <c r="A995" s="14" t="s">
        <v>1753</v>
      </c>
      <c r="B995" s="14" t="s">
        <v>5364</v>
      </c>
      <c r="C995" s="14" t="s">
        <v>5365</v>
      </c>
      <c r="D995" s="16">
        <v>45833</v>
      </c>
      <c r="E995" s="16"/>
      <c r="F995" s="14" t="s">
        <v>5353</v>
      </c>
      <c r="G995" s="14"/>
      <c r="H995" s="14" t="s">
        <v>3953</v>
      </c>
      <c r="I995" s="15">
        <v>168</v>
      </c>
      <c r="J995" s="77">
        <v>5</v>
      </c>
      <c r="K995" s="92"/>
    </row>
    <row r="996" spans="1:11" ht="34.200000000000003" customHeight="1" x14ac:dyDescent="0.25">
      <c r="A996" s="14" t="s">
        <v>1753</v>
      </c>
      <c r="B996" s="14" t="s">
        <v>5367</v>
      </c>
      <c r="C996" s="14" t="s">
        <v>5368</v>
      </c>
      <c r="D996" s="16">
        <v>45833</v>
      </c>
      <c r="E996" s="16"/>
      <c r="F996" s="14" t="s">
        <v>5353</v>
      </c>
      <c r="G996" s="14"/>
      <c r="H996" s="14" t="s">
        <v>3919</v>
      </c>
      <c r="I996" s="15">
        <v>125</v>
      </c>
      <c r="J996" s="77">
        <v>5</v>
      </c>
      <c r="K996" s="92"/>
    </row>
    <row r="997" spans="1:11" ht="34.200000000000003" customHeight="1" x14ac:dyDescent="0.25">
      <c r="A997" s="14" t="s">
        <v>1753</v>
      </c>
      <c r="B997" s="14" t="s">
        <v>5369</v>
      </c>
      <c r="C997" s="14" t="s">
        <v>5370</v>
      </c>
      <c r="D997" s="16">
        <v>45833</v>
      </c>
      <c r="E997" s="16"/>
      <c r="F997" s="14" t="s">
        <v>5353</v>
      </c>
      <c r="G997" s="14"/>
      <c r="H997" s="14" t="s">
        <v>4058</v>
      </c>
      <c r="I997" s="15">
        <v>125</v>
      </c>
      <c r="J997" s="77">
        <v>5</v>
      </c>
      <c r="K997" s="92"/>
    </row>
    <row r="998" spans="1:11" ht="34.200000000000003" customHeight="1" x14ac:dyDescent="0.25">
      <c r="A998" s="14" t="s">
        <v>1753</v>
      </c>
      <c r="B998" s="14" t="s">
        <v>5371</v>
      </c>
      <c r="C998" s="14" t="s">
        <v>5372</v>
      </c>
      <c r="D998" s="16">
        <v>45833</v>
      </c>
      <c r="E998" s="16"/>
      <c r="F998" s="14" t="s">
        <v>5353</v>
      </c>
      <c r="G998" s="14"/>
      <c r="H998" s="14" t="s">
        <v>4074</v>
      </c>
      <c r="I998" s="15">
        <v>125</v>
      </c>
      <c r="J998" s="77">
        <v>5</v>
      </c>
      <c r="K998" s="92"/>
    </row>
    <row r="999" spans="1:11" ht="34.200000000000003" customHeight="1" x14ac:dyDescent="0.25">
      <c r="A999" s="14" t="s">
        <v>1753</v>
      </c>
      <c r="B999" s="14" t="s">
        <v>5373</v>
      </c>
      <c r="C999" s="14" t="s">
        <v>5374</v>
      </c>
      <c r="D999" s="16">
        <v>45833</v>
      </c>
      <c r="E999" s="16"/>
      <c r="F999" s="14" t="s">
        <v>5353</v>
      </c>
      <c r="G999" s="14"/>
      <c r="H999" s="14" t="s">
        <v>5375</v>
      </c>
      <c r="I999" s="15">
        <v>125</v>
      </c>
      <c r="J999" s="77">
        <v>5</v>
      </c>
      <c r="K999" s="92"/>
    </row>
    <row r="1000" spans="1:11" ht="34.200000000000003" customHeight="1" x14ac:dyDescent="0.25">
      <c r="A1000" s="14" t="s">
        <v>1753</v>
      </c>
      <c r="B1000" s="14" t="s">
        <v>5376</v>
      </c>
      <c r="C1000" s="14" t="s">
        <v>5377</v>
      </c>
      <c r="D1000" s="16">
        <v>45833</v>
      </c>
      <c r="E1000" s="16"/>
      <c r="F1000" s="14" t="s">
        <v>5353</v>
      </c>
      <c r="G1000" s="14"/>
      <c r="H1000" s="14" t="s">
        <v>5380</v>
      </c>
      <c r="I1000" s="15">
        <v>125</v>
      </c>
      <c r="J1000" s="77">
        <v>5</v>
      </c>
      <c r="K1000" s="92"/>
    </row>
    <row r="1001" spans="1:11" ht="34.200000000000003" customHeight="1" x14ac:dyDescent="0.25">
      <c r="A1001" s="14" t="s">
        <v>1753</v>
      </c>
      <c r="B1001" s="14" t="s">
        <v>5378</v>
      </c>
      <c r="C1001" s="14" t="s">
        <v>5379</v>
      </c>
      <c r="D1001" s="16">
        <v>45833</v>
      </c>
      <c r="E1001" s="16"/>
      <c r="F1001" s="14" t="s">
        <v>5353</v>
      </c>
      <c r="G1001" s="14"/>
      <c r="H1001" s="14" t="s">
        <v>5381</v>
      </c>
      <c r="I1001" s="15">
        <v>125</v>
      </c>
      <c r="J1001" s="77">
        <v>5</v>
      </c>
      <c r="K1001" s="92"/>
    </row>
    <row r="1002" spans="1:11" ht="34.200000000000003" customHeight="1" x14ac:dyDescent="0.25">
      <c r="A1002" s="14" t="s">
        <v>1753</v>
      </c>
      <c r="B1002" s="14" t="s">
        <v>5382</v>
      </c>
      <c r="C1002" s="14" t="s">
        <v>5383</v>
      </c>
      <c r="D1002" s="16">
        <v>45833</v>
      </c>
      <c r="E1002" s="16"/>
      <c r="F1002" s="14" t="s">
        <v>5353</v>
      </c>
      <c r="G1002" s="14"/>
      <c r="H1002" s="14" t="s">
        <v>3825</v>
      </c>
      <c r="I1002" s="15">
        <v>125</v>
      </c>
      <c r="J1002" s="77">
        <v>5</v>
      </c>
      <c r="K1002" s="92"/>
    </row>
    <row r="1003" spans="1:11" ht="34.200000000000003" customHeight="1" x14ac:dyDescent="0.25">
      <c r="A1003" s="14" t="s">
        <v>1753</v>
      </c>
      <c r="B1003" s="14" t="s">
        <v>5384</v>
      </c>
      <c r="C1003" s="14" t="s">
        <v>5385</v>
      </c>
      <c r="D1003" s="16">
        <v>45833</v>
      </c>
      <c r="E1003" s="16"/>
      <c r="F1003" s="14" t="s">
        <v>5353</v>
      </c>
      <c r="G1003" s="14"/>
      <c r="H1003" s="14" t="s">
        <v>3918</v>
      </c>
      <c r="I1003" s="15">
        <v>125</v>
      </c>
      <c r="J1003" s="77">
        <v>5</v>
      </c>
      <c r="K1003" s="92"/>
    </row>
    <row r="1004" spans="1:11" ht="34.200000000000003" customHeight="1" x14ac:dyDescent="0.25">
      <c r="A1004" s="14" t="s">
        <v>1753</v>
      </c>
      <c r="B1004" s="14" t="s">
        <v>5386</v>
      </c>
      <c r="C1004" s="14" t="s">
        <v>5387</v>
      </c>
      <c r="D1004" s="16">
        <v>45833</v>
      </c>
      <c r="E1004" s="16"/>
      <c r="F1004" s="14" t="s">
        <v>5353</v>
      </c>
      <c r="G1004" s="14"/>
      <c r="H1004" s="14" t="s">
        <v>3872</v>
      </c>
      <c r="I1004" s="15">
        <v>125</v>
      </c>
      <c r="J1004" s="77">
        <v>5</v>
      </c>
      <c r="K1004" s="92"/>
    </row>
    <row r="1005" spans="1:11" ht="34.200000000000003" customHeight="1" x14ac:dyDescent="0.25">
      <c r="A1005" s="14" t="s">
        <v>1753</v>
      </c>
      <c r="B1005" s="14" t="s">
        <v>5388</v>
      </c>
      <c r="C1005" s="14" t="s">
        <v>5389</v>
      </c>
      <c r="D1005" s="16">
        <v>45833</v>
      </c>
      <c r="E1005" s="16"/>
      <c r="F1005" s="14" t="s">
        <v>5353</v>
      </c>
      <c r="G1005" s="14"/>
      <c r="H1005" s="14" t="s">
        <v>2694</v>
      </c>
      <c r="I1005" s="15">
        <v>125</v>
      </c>
      <c r="J1005" s="77">
        <v>5</v>
      </c>
      <c r="K1005" s="92"/>
    </row>
    <row r="1006" spans="1:11" ht="34.200000000000003" customHeight="1" x14ac:dyDescent="0.25">
      <c r="A1006" s="14" t="s">
        <v>1753</v>
      </c>
      <c r="B1006" s="14" t="s">
        <v>5390</v>
      </c>
      <c r="C1006" s="14" t="s">
        <v>5391</v>
      </c>
      <c r="D1006" s="16">
        <v>45833</v>
      </c>
      <c r="E1006" s="16"/>
      <c r="F1006" s="14" t="s">
        <v>5353</v>
      </c>
      <c r="G1006" s="14"/>
      <c r="H1006" s="14" t="s">
        <v>3925</v>
      </c>
      <c r="I1006" s="15">
        <v>125</v>
      </c>
      <c r="J1006" s="77">
        <v>5</v>
      </c>
      <c r="K1006" s="92"/>
    </row>
    <row r="1007" spans="1:11" ht="34.200000000000003" customHeight="1" x14ac:dyDescent="0.25">
      <c r="A1007" s="14" t="s">
        <v>1753</v>
      </c>
      <c r="B1007" s="14" t="s">
        <v>5392</v>
      </c>
      <c r="C1007" s="14" t="s">
        <v>5393</v>
      </c>
      <c r="D1007" s="16">
        <v>45833</v>
      </c>
      <c r="E1007" s="16"/>
      <c r="F1007" s="14" t="s">
        <v>5353</v>
      </c>
      <c r="G1007" s="14"/>
      <c r="H1007" s="14" t="s">
        <v>5394</v>
      </c>
      <c r="I1007" s="15">
        <v>125</v>
      </c>
      <c r="J1007" s="77">
        <v>5</v>
      </c>
      <c r="K1007" s="92"/>
    </row>
    <row r="1008" spans="1:11" ht="34.200000000000003" customHeight="1" x14ac:dyDescent="0.25">
      <c r="A1008" s="14" t="s">
        <v>1753</v>
      </c>
      <c r="B1008" s="14" t="s">
        <v>5395</v>
      </c>
      <c r="C1008" s="14" t="s">
        <v>5396</v>
      </c>
      <c r="D1008" s="16">
        <v>45833</v>
      </c>
      <c r="E1008" s="16"/>
      <c r="F1008" s="14" t="s">
        <v>5353</v>
      </c>
      <c r="G1008" s="14"/>
      <c r="H1008" s="14" t="s">
        <v>5399</v>
      </c>
      <c r="I1008" s="15">
        <v>125</v>
      </c>
      <c r="J1008" s="77">
        <v>5</v>
      </c>
      <c r="K1008" s="92"/>
    </row>
    <row r="1009" spans="1:11" ht="34.200000000000003" customHeight="1" x14ac:dyDescent="0.25">
      <c r="A1009" s="14" t="s">
        <v>1753</v>
      </c>
      <c r="B1009" s="14" t="s">
        <v>5397</v>
      </c>
      <c r="C1009" s="14" t="s">
        <v>5398</v>
      </c>
      <c r="D1009" s="16">
        <v>45833</v>
      </c>
      <c r="E1009" s="16"/>
      <c r="F1009" s="14" t="s">
        <v>5353</v>
      </c>
      <c r="G1009" s="14"/>
      <c r="H1009" s="14" t="s">
        <v>3866</v>
      </c>
      <c r="I1009" s="15">
        <v>125</v>
      </c>
      <c r="J1009" s="77">
        <v>5</v>
      </c>
      <c r="K1009" s="92"/>
    </row>
    <row r="1010" spans="1:11" ht="34.200000000000003" customHeight="1" x14ac:dyDescent="0.25">
      <c r="A1010" s="14" t="s">
        <v>1753</v>
      </c>
      <c r="B1010" s="14" t="s">
        <v>5400</v>
      </c>
      <c r="C1010" s="14" t="s">
        <v>5401</v>
      </c>
      <c r="D1010" s="16">
        <v>45833</v>
      </c>
      <c r="E1010" s="16"/>
      <c r="F1010" s="14" t="s">
        <v>5353</v>
      </c>
      <c r="G1010" s="14"/>
      <c r="H1010" s="14" t="s">
        <v>2703</v>
      </c>
      <c r="I1010" s="15">
        <v>125</v>
      </c>
      <c r="J1010" s="77">
        <v>5</v>
      </c>
      <c r="K1010" s="92"/>
    </row>
    <row r="1011" spans="1:11" ht="34.200000000000003" customHeight="1" x14ac:dyDescent="0.25">
      <c r="A1011" s="14" t="s">
        <v>1753</v>
      </c>
      <c r="B1011" s="14" t="s">
        <v>5402</v>
      </c>
      <c r="C1011" s="14" t="s">
        <v>5403</v>
      </c>
      <c r="D1011" s="16">
        <v>45833</v>
      </c>
      <c r="E1011" s="16"/>
      <c r="F1011" s="14" t="s">
        <v>5353</v>
      </c>
      <c r="G1011" s="14"/>
      <c r="H1011" s="14" t="s">
        <v>5404</v>
      </c>
      <c r="I1011" s="15">
        <v>125</v>
      </c>
      <c r="J1011" s="77">
        <v>5</v>
      </c>
      <c r="K1011" s="92"/>
    </row>
    <row r="1012" spans="1:11" ht="34.200000000000003" customHeight="1" x14ac:dyDescent="0.25">
      <c r="A1012" s="14" t="s">
        <v>1753</v>
      </c>
      <c r="B1012" s="14" t="s">
        <v>5405</v>
      </c>
      <c r="C1012" s="14" t="s">
        <v>5406</v>
      </c>
      <c r="D1012" s="16">
        <v>45833</v>
      </c>
      <c r="E1012" s="16"/>
      <c r="F1012" s="14" t="s">
        <v>5353</v>
      </c>
      <c r="G1012" s="14"/>
      <c r="H1012" s="14" t="s">
        <v>4061</v>
      </c>
      <c r="I1012" s="15">
        <v>125</v>
      </c>
      <c r="J1012" s="77">
        <v>5</v>
      </c>
      <c r="K1012" s="92"/>
    </row>
    <row r="1013" spans="1:11" ht="34.200000000000003" customHeight="1" x14ac:dyDescent="0.25">
      <c r="A1013" s="14" t="s">
        <v>1753</v>
      </c>
      <c r="B1013" s="14" t="s">
        <v>5407</v>
      </c>
      <c r="C1013" s="14" t="s">
        <v>5408</v>
      </c>
      <c r="D1013" s="16">
        <v>45833</v>
      </c>
      <c r="E1013" s="16"/>
      <c r="F1013" s="14" t="s">
        <v>5353</v>
      </c>
      <c r="G1013" s="14"/>
      <c r="H1013" s="14" t="s">
        <v>2897</v>
      </c>
      <c r="I1013" s="15">
        <v>125</v>
      </c>
      <c r="J1013" s="77">
        <v>5</v>
      </c>
      <c r="K1013" s="92"/>
    </row>
    <row r="1014" spans="1:11" ht="34.200000000000003" customHeight="1" x14ac:dyDescent="0.25">
      <c r="A1014" s="14" t="s">
        <v>1753</v>
      </c>
      <c r="B1014" s="14" t="s">
        <v>5409</v>
      </c>
      <c r="C1014" s="14" t="s">
        <v>5410</v>
      </c>
      <c r="D1014" s="16">
        <v>45833</v>
      </c>
      <c r="E1014" s="16"/>
      <c r="F1014" s="14" t="s">
        <v>5353</v>
      </c>
      <c r="G1014" s="14"/>
      <c r="H1014" s="14" t="s">
        <v>3930</v>
      </c>
      <c r="I1014" s="15">
        <v>125</v>
      </c>
      <c r="J1014" s="77">
        <v>5</v>
      </c>
      <c r="K1014" s="92"/>
    </row>
    <row r="1015" spans="1:11" ht="34.200000000000003" customHeight="1" x14ac:dyDescent="0.25">
      <c r="A1015" s="14" t="s">
        <v>1753</v>
      </c>
      <c r="B1015" s="14" t="s">
        <v>5411</v>
      </c>
      <c r="C1015" s="14" t="s">
        <v>5412</v>
      </c>
      <c r="D1015" s="16">
        <v>45833</v>
      </c>
      <c r="E1015" s="16"/>
      <c r="F1015" s="14" t="s">
        <v>5353</v>
      </c>
      <c r="G1015" s="14"/>
      <c r="H1015" s="14" t="s">
        <v>5413</v>
      </c>
      <c r="I1015" s="15">
        <v>125</v>
      </c>
      <c r="J1015" s="77">
        <v>5</v>
      </c>
      <c r="K1015" s="92"/>
    </row>
    <row r="1016" spans="1:11" ht="34.200000000000003" customHeight="1" x14ac:dyDescent="0.25">
      <c r="A1016" s="14" t="s">
        <v>1753</v>
      </c>
      <c r="B1016" s="14" t="s">
        <v>5414</v>
      </c>
      <c r="C1016" s="14" t="s">
        <v>5415</v>
      </c>
      <c r="D1016" s="16">
        <v>45833</v>
      </c>
      <c r="E1016" s="16"/>
      <c r="F1016" s="14" t="s">
        <v>5353</v>
      </c>
      <c r="G1016" s="14"/>
      <c r="H1016" s="14" t="s">
        <v>5418</v>
      </c>
      <c r="I1016" s="15">
        <v>125</v>
      </c>
      <c r="J1016" s="77">
        <v>5</v>
      </c>
      <c r="K1016" s="92"/>
    </row>
    <row r="1017" spans="1:11" ht="34.200000000000003" customHeight="1" x14ac:dyDescent="0.25">
      <c r="A1017" s="14" t="s">
        <v>1753</v>
      </c>
      <c r="B1017" s="14" t="s">
        <v>5416</v>
      </c>
      <c r="C1017" s="14" t="s">
        <v>5417</v>
      </c>
      <c r="D1017" s="16">
        <v>45833</v>
      </c>
      <c r="E1017" s="16"/>
      <c r="F1017" s="14" t="s">
        <v>5353</v>
      </c>
      <c r="G1017" s="14"/>
      <c r="H1017" s="14" t="s">
        <v>5419</v>
      </c>
      <c r="I1017" s="15">
        <v>125</v>
      </c>
      <c r="J1017" s="77">
        <v>5</v>
      </c>
      <c r="K1017" s="92"/>
    </row>
    <row r="1018" spans="1:11" ht="34.200000000000003" customHeight="1" x14ac:dyDescent="0.25">
      <c r="A1018" s="14" t="s">
        <v>1753</v>
      </c>
      <c r="B1018" s="14" t="s">
        <v>5420</v>
      </c>
      <c r="C1018" s="14" t="s">
        <v>5421</v>
      </c>
      <c r="D1018" s="16">
        <v>45833</v>
      </c>
      <c r="E1018" s="16"/>
      <c r="F1018" s="14" t="s">
        <v>5353</v>
      </c>
      <c r="G1018" s="14"/>
      <c r="H1018" s="14" t="s">
        <v>3948</v>
      </c>
      <c r="I1018" s="15">
        <v>145</v>
      </c>
      <c r="J1018" s="77">
        <v>5</v>
      </c>
      <c r="K1018" s="92"/>
    </row>
    <row r="1019" spans="1:11" ht="34.200000000000003" customHeight="1" x14ac:dyDescent="0.25">
      <c r="A1019" s="14" t="s">
        <v>1753</v>
      </c>
      <c r="B1019" s="14" t="s">
        <v>5422</v>
      </c>
      <c r="C1019" s="14" t="s">
        <v>5423</v>
      </c>
      <c r="D1019" s="16">
        <v>45833</v>
      </c>
      <c r="E1019" s="16"/>
      <c r="F1019" s="14" t="s">
        <v>5353</v>
      </c>
      <c r="G1019" s="14"/>
      <c r="H1019" s="14" t="s">
        <v>5424</v>
      </c>
      <c r="I1019" s="15">
        <v>125</v>
      </c>
      <c r="J1019" s="77">
        <v>5</v>
      </c>
      <c r="K1019" s="92"/>
    </row>
    <row r="1020" spans="1:11" ht="34.200000000000003" customHeight="1" x14ac:dyDescent="0.25">
      <c r="A1020" s="14" t="s">
        <v>1753</v>
      </c>
      <c r="B1020" s="14" t="s">
        <v>5425</v>
      </c>
      <c r="C1020" s="14" t="s">
        <v>5426</v>
      </c>
      <c r="D1020" s="16">
        <v>45833</v>
      </c>
      <c r="E1020" s="16"/>
      <c r="F1020" s="14" t="s">
        <v>5353</v>
      </c>
      <c r="G1020" s="14"/>
      <c r="H1020" s="14" t="s">
        <v>5429</v>
      </c>
      <c r="I1020" s="15">
        <v>145</v>
      </c>
      <c r="J1020" s="77">
        <v>5</v>
      </c>
      <c r="K1020" s="92"/>
    </row>
    <row r="1021" spans="1:11" ht="34.200000000000003" customHeight="1" x14ac:dyDescent="0.25">
      <c r="A1021" s="14" t="s">
        <v>1753</v>
      </c>
      <c r="B1021" s="14" t="s">
        <v>5427</v>
      </c>
      <c r="C1021" s="14" t="s">
        <v>5428</v>
      </c>
      <c r="D1021" s="16">
        <v>45833</v>
      </c>
      <c r="E1021" s="16"/>
      <c r="F1021" s="14" t="s">
        <v>5353</v>
      </c>
      <c r="G1021" s="14"/>
      <c r="H1021" s="14" t="s">
        <v>2904</v>
      </c>
      <c r="I1021" s="15">
        <v>145</v>
      </c>
      <c r="J1021" s="77">
        <v>5</v>
      </c>
      <c r="K1021" s="92"/>
    </row>
    <row r="1022" spans="1:11" ht="34.200000000000003" customHeight="1" x14ac:dyDescent="0.25">
      <c r="A1022" s="14" t="s">
        <v>1753</v>
      </c>
      <c r="B1022" s="14" t="s">
        <v>5430</v>
      </c>
      <c r="C1022" s="14" t="s">
        <v>5431</v>
      </c>
      <c r="D1022" s="16">
        <v>45833</v>
      </c>
      <c r="E1022" s="16"/>
      <c r="F1022" s="14" t="s">
        <v>5353</v>
      </c>
      <c r="G1022" s="14"/>
      <c r="H1022" s="14" t="s">
        <v>5434</v>
      </c>
      <c r="I1022" s="15">
        <v>208</v>
      </c>
      <c r="J1022" s="77">
        <v>5</v>
      </c>
      <c r="K1022" s="92"/>
    </row>
    <row r="1023" spans="1:11" ht="34.200000000000003" customHeight="1" x14ac:dyDescent="0.25">
      <c r="A1023" s="14" t="s">
        <v>1753</v>
      </c>
      <c r="B1023" s="14" t="s">
        <v>5432</v>
      </c>
      <c r="C1023" s="14" t="s">
        <v>5433</v>
      </c>
      <c r="D1023" s="16">
        <v>45833</v>
      </c>
      <c r="E1023" s="16"/>
      <c r="F1023" s="14" t="s">
        <v>5353</v>
      </c>
      <c r="G1023" s="14"/>
      <c r="H1023" s="14" t="s">
        <v>4100</v>
      </c>
      <c r="I1023" s="15">
        <v>165</v>
      </c>
      <c r="J1023" s="77">
        <v>5</v>
      </c>
      <c r="K1023" s="92"/>
    </row>
    <row r="1024" spans="1:11" ht="34.200000000000003" customHeight="1" x14ac:dyDescent="0.25">
      <c r="A1024" s="14" t="s">
        <v>1753</v>
      </c>
      <c r="B1024" s="14" t="s">
        <v>4486</v>
      </c>
      <c r="C1024" s="14" t="s">
        <v>4487</v>
      </c>
      <c r="D1024" s="16">
        <v>45811</v>
      </c>
      <c r="E1024" s="16"/>
      <c r="F1024" s="14" t="s">
        <v>4488</v>
      </c>
      <c r="G1024" s="14" t="s">
        <v>4489</v>
      </c>
      <c r="H1024" s="14" t="s">
        <v>4490</v>
      </c>
      <c r="I1024" s="15">
        <v>1373.5</v>
      </c>
      <c r="J1024" s="77">
        <v>5</v>
      </c>
      <c r="K1024" s="92"/>
    </row>
    <row r="1025" spans="1:11" ht="34.200000000000003" customHeight="1" x14ac:dyDescent="0.25">
      <c r="A1025" s="14" t="s">
        <v>1753</v>
      </c>
      <c r="B1025" s="14" t="s">
        <v>4571</v>
      </c>
      <c r="C1025" s="14" t="s">
        <v>2063</v>
      </c>
      <c r="D1025" s="16">
        <v>45820</v>
      </c>
      <c r="E1025" s="16"/>
      <c r="F1025" s="14" t="s">
        <v>4572</v>
      </c>
      <c r="G1025" s="14" t="s">
        <v>2107</v>
      </c>
      <c r="H1025" s="14" t="s">
        <v>2108</v>
      </c>
      <c r="I1025" s="15">
        <v>168</v>
      </c>
      <c r="J1025" s="77">
        <v>5</v>
      </c>
      <c r="K1025" s="92"/>
    </row>
    <row r="1026" spans="1:11" ht="108.6" customHeight="1" x14ac:dyDescent="0.25">
      <c r="A1026" s="14" t="s">
        <v>1753</v>
      </c>
      <c r="B1026" s="14"/>
      <c r="C1026" s="14"/>
      <c r="D1026" s="16"/>
      <c r="E1026" s="16"/>
      <c r="F1026" s="14" t="s">
        <v>2119</v>
      </c>
      <c r="G1026" s="14"/>
      <c r="H1026" s="14"/>
      <c r="I1026" s="15"/>
      <c r="J1026" s="77"/>
      <c r="K1026" s="92"/>
    </row>
    <row r="1027" spans="1:11" ht="48.6" customHeight="1" x14ac:dyDescent="0.25">
      <c r="A1027" s="14" t="s">
        <v>1753</v>
      </c>
      <c r="B1027" s="14" t="s">
        <v>2120</v>
      </c>
      <c r="C1027" s="14" t="s">
        <v>2121</v>
      </c>
      <c r="D1027" s="16">
        <v>45735</v>
      </c>
      <c r="E1027" s="16"/>
      <c r="F1027" s="14" t="s">
        <v>2122</v>
      </c>
      <c r="G1027" s="14"/>
      <c r="H1027" s="14" t="s">
        <v>2123</v>
      </c>
      <c r="I1027" s="15">
        <v>10680</v>
      </c>
      <c r="J1027" s="77">
        <v>3</v>
      </c>
      <c r="K1027" s="92"/>
    </row>
    <row r="1028" spans="1:11" ht="56.4" customHeight="1" x14ac:dyDescent="0.25">
      <c r="A1028" s="14" t="s">
        <v>1753</v>
      </c>
      <c r="B1028" s="14" t="s">
        <v>2167</v>
      </c>
      <c r="C1028" s="14" t="s">
        <v>2168</v>
      </c>
      <c r="D1028" s="16">
        <v>45777</v>
      </c>
      <c r="E1028" s="16"/>
      <c r="F1028" s="14" t="s">
        <v>2169</v>
      </c>
      <c r="G1028" s="14"/>
      <c r="H1028" s="14" t="s">
        <v>2123</v>
      </c>
      <c r="I1028" s="15">
        <v>0</v>
      </c>
      <c r="J1028" s="77">
        <v>3</v>
      </c>
      <c r="K1028" s="92"/>
    </row>
    <row r="1029" spans="1:11" ht="38.4" customHeight="1" x14ac:dyDescent="0.25">
      <c r="A1029" s="14" t="s">
        <v>1753</v>
      </c>
      <c r="B1029" s="14" t="s">
        <v>2124</v>
      </c>
      <c r="C1029" s="14" t="s">
        <v>2125</v>
      </c>
      <c r="D1029" s="16">
        <v>45742</v>
      </c>
      <c r="E1029" s="16"/>
      <c r="F1029" s="14" t="s">
        <v>2126</v>
      </c>
      <c r="G1029" s="14"/>
      <c r="H1029" s="14" t="s">
        <v>2123</v>
      </c>
      <c r="I1029" s="15">
        <v>1080</v>
      </c>
      <c r="J1029" s="77">
        <v>3</v>
      </c>
      <c r="K1029" s="92"/>
    </row>
    <row r="1030" spans="1:11" ht="47.4" customHeight="1" x14ac:dyDescent="0.25">
      <c r="A1030" s="14" t="s">
        <v>1753</v>
      </c>
      <c r="B1030" s="14" t="s">
        <v>2170</v>
      </c>
      <c r="C1030" s="14" t="s">
        <v>2171</v>
      </c>
      <c r="D1030" s="16">
        <v>45777</v>
      </c>
      <c r="E1030" s="16"/>
      <c r="F1030" s="14" t="s">
        <v>2172</v>
      </c>
      <c r="G1030" s="14"/>
      <c r="H1030" s="14" t="s">
        <v>2123</v>
      </c>
      <c r="I1030" s="15">
        <v>0</v>
      </c>
      <c r="J1030" s="77">
        <v>3</v>
      </c>
      <c r="K1030" s="92"/>
    </row>
    <row r="1031" spans="1:11" ht="26.4" customHeight="1" x14ac:dyDescent="0.25">
      <c r="A1031" s="14" t="s">
        <v>1753</v>
      </c>
      <c r="B1031" s="14" t="s">
        <v>2009</v>
      </c>
      <c r="C1031" s="14"/>
      <c r="D1031" s="16">
        <v>45742</v>
      </c>
      <c r="E1031" s="16"/>
      <c r="F1031" s="14" t="s">
        <v>2127</v>
      </c>
      <c r="G1031" s="14"/>
      <c r="H1031" s="14" t="s">
        <v>1760</v>
      </c>
      <c r="I1031" s="15">
        <v>3</v>
      </c>
      <c r="J1031" s="77">
        <v>3</v>
      </c>
      <c r="K1031" s="92"/>
    </row>
    <row r="1032" spans="1:11" ht="25.8" customHeight="1" x14ac:dyDescent="0.25">
      <c r="A1032" s="14" t="s">
        <v>1753</v>
      </c>
      <c r="B1032" s="14" t="s">
        <v>2009</v>
      </c>
      <c r="C1032" s="14"/>
      <c r="D1032" s="16">
        <v>45742</v>
      </c>
      <c r="E1032" s="16"/>
      <c r="F1032" s="14" t="s">
        <v>2127</v>
      </c>
      <c r="G1032" s="14"/>
      <c r="H1032" s="14" t="s">
        <v>1760</v>
      </c>
      <c r="I1032" s="15">
        <v>10</v>
      </c>
      <c r="J1032" s="77">
        <v>3</v>
      </c>
      <c r="K1032" s="92"/>
    </row>
    <row r="1033" spans="1:11" ht="46.8" customHeight="1" x14ac:dyDescent="0.25">
      <c r="A1033" s="14" t="s">
        <v>1753</v>
      </c>
      <c r="B1033" s="14" t="s">
        <v>2128</v>
      </c>
      <c r="C1033" s="14" t="s">
        <v>2129</v>
      </c>
      <c r="D1033" s="16">
        <v>45743</v>
      </c>
      <c r="E1033" s="16"/>
      <c r="F1033" s="14" t="s">
        <v>2130</v>
      </c>
      <c r="G1033" s="14" t="s">
        <v>2131</v>
      </c>
      <c r="H1033" s="14" t="s">
        <v>2132</v>
      </c>
      <c r="I1033" s="15">
        <v>6372</v>
      </c>
      <c r="J1033" s="77">
        <v>3</v>
      </c>
      <c r="K1033" s="92"/>
    </row>
    <row r="1034" spans="1:11" ht="38.4" customHeight="1" x14ac:dyDescent="0.25">
      <c r="A1034" s="14" t="s">
        <v>1753</v>
      </c>
      <c r="B1034" s="14" t="s">
        <v>2138</v>
      </c>
      <c r="C1034" s="14"/>
      <c r="D1034" s="16">
        <v>45755</v>
      </c>
      <c r="E1034" s="16"/>
      <c r="F1034" s="14" t="s">
        <v>2173</v>
      </c>
      <c r="G1034" s="14"/>
      <c r="H1034" s="14" t="s">
        <v>2178</v>
      </c>
      <c r="I1034" s="15">
        <v>1700</v>
      </c>
      <c r="J1034" s="77">
        <v>3</v>
      </c>
      <c r="K1034" s="92"/>
    </row>
    <row r="1035" spans="1:11" ht="61.8" customHeight="1" x14ac:dyDescent="0.25">
      <c r="A1035" s="14" t="s">
        <v>1753</v>
      </c>
      <c r="B1035" s="14" t="s">
        <v>2159</v>
      </c>
      <c r="C1035" s="14" t="s">
        <v>2160</v>
      </c>
      <c r="D1035" s="16">
        <v>45770</v>
      </c>
      <c r="E1035" s="16"/>
      <c r="F1035" s="14" t="s">
        <v>2165</v>
      </c>
      <c r="G1035" s="14"/>
      <c r="H1035" s="14" t="s">
        <v>2163</v>
      </c>
      <c r="I1035" s="15">
        <v>0</v>
      </c>
      <c r="J1035" s="77">
        <v>3</v>
      </c>
      <c r="K1035" s="92"/>
    </row>
    <row r="1036" spans="1:11" ht="55.8" customHeight="1" x14ac:dyDescent="0.25">
      <c r="A1036" s="14" t="s">
        <v>1753</v>
      </c>
      <c r="B1036" s="14" t="s">
        <v>2161</v>
      </c>
      <c r="C1036" s="14" t="s">
        <v>2162</v>
      </c>
      <c r="D1036" s="16">
        <v>45770</v>
      </c>
      <c r="E1036" s="16"/>
      <c r="F1036" s="14" t="s">
        <v>2166</v>
      </c>
      <c r="G1036" s="14"/>
      <c r="H1036" s="14" t="s">
        <v>2164</v>
      </c>
      <c r="I1036" s="15">
        <v>0</v>
      </c>
      <c r="J1036" s="77">
        <v>3</v>
      </c>
      <c r="K1036" s="92"/>
    </row>
    <row r="1037" spans="1:11" ht="55.8" customHeight="1" x14ac:dyDescent="0.25">
      <c r="A1037" s="14" t="s">
        <v>1753</v>
      </c>
      <c r="B1037" s="14" t="s">
        <v>2174</v>
      </c>
      <c r="C1037" s="14" t="s">
        <v>2171</v>
      </c>
      <c r="D1037" s="16">
        <v>45777</v>
      </c>
      <c r="E1037" s="16"/>
      <c r="F1037" s="14" t="s">
        <v>2175</v>
      </c>
      <c r="G1037" s="14"/>
      <c r="H1037" s="14" t="s">
        <v>2123</v>
      </c>
      <c r="I1037" s="15">
        <v>0</v>
      </c>
      <c r="J1037" s="77">
        <v>3</v>
      </c>
      <c r="K1037" s="92"/>
    </row>
    <row r="1038" spans="1:11" ht="39.6" customHeight="1" x14ac:dyDescent="0.25">
      <c r="A1038" s="14" t="s">
        <v>1753</v>
      </c>
      <c r="B1038" s="14" t="s">
        <v>2138</v>
      </c>
      <c r="C1038" s="14"/>
      <c r="D1038" s="16">
        <v>45769</v>
      </c>
      <c r="E1038" s="16"/>
      <c r="F1038" s="14" t="s">
        <v>2200</v>
      </c>
      <c r="G1038" s="14"/>
      <c r="H1038" s="14" t="s">
        <v>2178</v>
      </c>
      <c r="I1038" s="15">
        <v>-891.94</v>
      </c>
      <c r="J1038" s="77">
        <v>3</v>
      </c>
      <c r="K1038" s="92"/>
    </row>
    <row r="1039" spans="1:11" ht="48" customHeight="1" x14ac:dyDescent="0.25">
      <c r="A1039" s="14" t="s">
        <v>1753</v>
      </c>
      <c r="B1039" s="14" t="s">
        <v>2138</v>
      </c>
      <c r="C1039" s="14"/>
      <c r="D1039" s="16">
        <v>45769</v>
      </c>
      <c r="E1039" s="16"/>
      <c r="F1039" s="14" t="s">
        <v>2199</v>
      </c>
      <c r="G1039" s="14"/>
      <c r="H1039" s="14" t="s">
        <v>2198</v>
      </c>
      <c r="I1039" s="15">
        <v>-9.8000000000000007</v>
      </c>
      <c r="J1039" s="77">
        <v>3</v>
      </c>
      <c r="K1039" s="92"/>
    </row>
    <row r="1040" spans="1:11" ht="39" customHeight="1" x14ac:dyDescent="0.25">
      <c r="A1040" s="14" t="s">
        <v>1753</v>
      </c>
      <c r="B1040" s="14" t="s">
        <v>2921</v>
      </c>
      <c r="C1040" s="14" t="s">
        <v>2922</v>
      </c>
      <c r="D1040" s="16">
        <v>45754</v>
      </c>
      <c r="E1040" s="16"/>
      <c r="F1040" s="14" t="s">
        <v>2923</v>
      </c>
      <c r="G1040" s="14"/>
      <c r="H1040" s="14" t="s">
        <v>2924</v>
      </c>
      <c r="I1040" s="15">
        <v>282.94</v>
      </c>
      <c r="J1040" s="77">
        <v>3</v>
      </c>
      <c r="K1040" s="92"/>
    </row>
    <row r="1041" spans="1:11" ht="21" customHeight="1" x14ac:dyDescent="0.25">
      <c r="A1041" s="14" t="s">
        <v>1753</v>
      </c>
      <c r="B1041" s="14" t="s">
        <v>2138</v>
      </c>
      <c r="C1041" s="14" t="s">
        <v>2921</v>
      </c>
      <c r="D1041" s="16">
        <v>45754</v>
      </c>
      <c r="E1041" s="16"/>
      <c r="F1041" s="14" t="s">
        <v>3178</v>
      </c>
      <c r="G1041" s="14"/>
      <c r="H1041" s="14" t="s">
        <v>1760</v>
      </c>
      <c r="I1041" s="15">
        <v>9</v>
      </c>
      <c r="J1041" s="77">
        <v>3</v>
      </c>
      <c r="K1041" s="92"/>
    </row>
    <row r="1042" spans="1:11" ht="39.6" customHeight="1" x14ac:dyDescent="0.25">
      <c r="A1042" s="14" t="s">
        <v>1753</v>
      </c>
      <c r="B1042" s="14" t="s">
        <v>3279</v>
      </c>
      <c r="C1042" s="14" t="s">
        <v>3280</v>
      </c>
      <c r="D1042" s="16">
        <v>45804</v>
      </c>
      <c r="E1042" s="16"/>
      <c r="F1042" s="14" t="s">
        <v>3282</v>
      </c>
      <c r="G1042" s="14" t="s">
        <v>2505</v>
      </c>
      <c r="H1042" s="14" t="s">
        <v>2506</v>
      </c>
      <c r="I1042" s="15">
        <v>95.4</v>
      </c>
      <c r="J1042" s="77">
        <v>3</v>
      </c>
      <c r="K1042" s="92"/>
    </row>
    <row r="1043" spans="1:11" ht="102" customHeight="1" x14ac:dyDescent="0.25">
      <c r="A1043" s="14" t="s">
        <v>1753</v>
      </c>
      <c r="B1043" s="14"/>
      <c r="C1043" s="14"/>
      <c r="D1043" s="16"/>
      <c r="E1043" s="16"/>
      <c r="F1043" s="14" t="s">
        <v>3427</v>
      </c>
      <c r="G1043" s="14"/>
      <c r="H1043" s="14"/>
      <c r="I1043" s="15"/>
      <c r="J1043" s="77"/>
      <c r="K1043" s="92"/>
    </row>
    <row r="1044" spans="1:11" ht="30" customHeight="1" x14ac:dyDescent="0.25">
      <c r="A1044" s="14" t="s">
        <v>1753</v>
      </c>
      <c r="B1044" s="14" t="s">
        <v>2578</v>
      </c>
      <c r="C1044" s="14" t="s">
        <v>2579</v>
      </c>
      <c r="D1044" s="16">
        <v>45777</v>
      </c>
      <c r="E1044" s="16"/>
      <c r="F1044" s="14" t="s">
        <v>2580</v>
      </c>
      <c r="G1044" s="14" t="s">
        <v>2131</v>
      </c>
      <c r="H1044" s="14" t="s">
        <v>2132</v>
      </c>
      <c r="I1044" s="15">
        <v>230.78</v>
      </c>
      <c r="J1044" s="77">
        <v>3</v>
      </c>
      <c r="K1044" s="92"/>
    </row>
    <row r="1045" spans="1:11" ht="37.799999999999997" customHeight="1" x14ac:dyDescent="0.25">
      <c r="A1045" s="14" t="s">
        <v>1753</v>
      </c>
      <c r="B1045" s="14" t="s">
        <v>3424</v>
      </c>
      <c r="C1045" s="14" t="s">
        <v>3425</v>
      </c>
      <c r="D1045" s="16">
        <v>45797</v>
      </c>
      <c r="E1045" s="16"/>
      <c r="F1045" s="14" t="s">
        <v>5775</v>
      </c>
      <c r="G1045" s="14"/>
      <c r="H1045" s="14" t="s">
        <v>3426</v>
      </c>
      <c r="I1045" s="15">
        <v>17760</v>
      </c>
      <c r="J1045" s="77">
        <v>2</v>
      </c>
      <c r="K1045" s="92"/>
    </row>
    <row r="1046" spans="1:11" ht="37.799999999999997" customHeight="1" x14ac:dyDescent="0.25">
      <c r="A1046" s="14" t="s">
        <v>1753</v>
      </c>
      <c r="B1046" s="14" t="s">
        <v>3245</v>
      </c>
      <c r="C1046" s="14" t="s">
        <v>3246</v>
      </c>
      <c r="D1046" s="16">
        <v>45792</v>
      </c>
      <c r="E1046" s="16"/>
      <c r="F1046" s="14" t="s">
        <v>3247</v>
      </c>
      <c r="G1046" s="14" t="s">
        <v>2131</v>
      </c>
      <c r="H1046" s="14" t="s">
        <v>2132</v>
      </c>
      <c r="I1046" s="15">
        <v>3060.75</v>
      </c>
      <c r="J1046" s="77">
        <v>3</v>
      </c>
      <c r="K1046" s="92"/>
    </row>
    <row r="1047" spans="1:11" ht="37.799999999999997" customHeight="1" x14ac:dyDescent="0.25">
      <c r="A1047" s="14" t="s">
        <v>1753</v>
      </c>
      <c r="B1047" s="14" t="s">
        <v>3245</v>
      </c>
      <c r="C1047" s="14" t="s">
        <v>3246</v>
      </c>
      <c r="D1047" s="16">
        <v>45792</v>
      </c>
      <c r="E1047" s="16"/>
      <c r="F1047" s="14" t="s">
        <v>3247</v>
      </c>
      <c r="G1047" s="14" t="s">
        <v>2131</v>
      </c>
      <c r="H1047" s="14" t="s">
        <v>2132</v>
      </c>
      <c r="I1047" s="15">
        <v>179.25</v>
      </c>
      <c r="J1047" s="77">
        <v>2</v>
      </c>
      <c r="K1047" s="92"/>
    </row>
    <row r="1048" spans="1:11" ht="101.4" customHeight="1" x14ac:dyDescent="0.25">
      <c r="A1048" s="14" t="s">
        <v>1753</v>
      </c>
      <c r="B1048" s="14"/>
      <c r="C1048" s="14"/>
      <c r="D1048" s="16"/>
      <c r="E1048" s="16"/>
      <c r="F1048" s="14" t="s">
        <v>5869</v>
      </c>
      <c r="G1048" s="14"/>
      <c r="H1048" s="14"/>
      <c r="I1048" s="15"/>
      <c r="J1048" s="77"/>
      <c r="K1048" s="92"/>
    </row>
    <row r="1049" spans="1:11" ht="37.799999999999997" customHeight="1" x14ac:dyDescent="0.25">
      <c r="A1049" s="14" t="s">
        <v>1753</v>
      </c>
      <c r="B1049" s="14" t="s">
        <v>5866</v>
      </c>
      <c r="C1049" s="14" t="s">
        <v>5867</v>
      </c>
      <c r="D1049" s="16">
        <v>45855</v>
      </c>
      <c r="E1049" s="16"/>
      <c r="F1049" s="14" t="s">
        <v>5868</v>
      </c>
      <c r="G1049" s="14" t="s">
        <v>2131</v>
      </c>
      <c r="H1049" s="14" t="s">
        <v>2132</v>
      </c>
      <c r="I1049" s="15">
        <v>3939</v>
      </c>
      <c r="J1049" s="77">
        <v>2</v>
      </c>
      <c r="K1049" s="92"/>
    </row>
    <row r="1050" spans="1:11" ht="102" customHeight="1" x14ac:dyDescent="0.25">
      <c r="A1050" s="14" t="s">
        <v>1753</v>
      </c>
      <c r="B1050" s="14"/>
      <c r="C1050" s="14"/>
      <c r="D1050" s="16"/>
      <c r="E1050" s="16"/>
      <c r="F1050" s="14" t="s">
        <v>2636</v>
      </c>
      <c r="G1050" s="14"/>
      <c r="H1050" s="14"/>
      <c r="I1050" s="15"/>
      <c r="J1050" s="77"/>
      <c r="K1050" s="92"/>
    </row>
    <row r="1051" spans="1:11" ht="45.6" customHeight="1" x14ac:dyDescent="0.25">
      <c r="A1051" s="14" t="s">
        <v>1753</v>
      </c>
      <c r="B1051" s="14" t="s">
        <v>2594</v>
      </c>
      <c r="C1051" s="14" t="s">
        <v>2595</v>
      </c>
      <c r="D1051" s="16">
        <v>45777</v>
      </c>
      <c r="E1051" s="16"/>
      <c r="F1051" s="14" t="s">
        <v>2596</v>
      </c>
      <c r="G1051" s="14" t="s">
        <v>2597</v>
      </c>
      <c r="H1051" s="14" t="s">
        <v>2598</v>
      </c>
      <c r="I1051" s="15">
        <v>2007.03</v>
      </c>
      <c r="J1051" s="77">
        <v>3</v>
      </c>
      <c r="K1051" s="92"/>
    </row>
    <row r="1052" spans="1:11" ht="98.4" customHeight="1" x14ac:dyDescent="0.25">
      <c r="A1052" s="14" t="s">
        <v>1753</v>
      </c>
      <c r="B1052" s="14"/>
      <c r="C1052" s="14"/>
      <c r="D1052" s="16"/>
      <c r="E1052" s="16"/>
      <c r="F1052" s="14" t="s">
        <v>2133</v>
      </c>
      <c r="G1052" s="14"/>
      <c r="H1052" s="14"/>
      <c r="I1052" s="15"/>
      <c r="J1052" s="77"/>
      <c r="K1052" s="92"/>
    </row>
    <row r="1053" spans="1:11" ht="30.6" x14ac:dyDescent="0.25">
      <c r="A1053" s="14" t="s">
        <v>1753</v>
      </c>
      <c r="B1053" s="14" t="s">
        <v>2134</v>
      </c>
      <c r="C1053" s="14" t="s">
        <v>2135</v>
      </c>
      <c r="D1053" s="16">
        <v>45700</v>
      </c>
      <c r="E1053" s="16">
        <v>45744</v>
      </c>
      <c r="F1053" s="14" t="s">
        <v>2136</v>
      </c>
      <c r="G1053" s="14"/>
      <c r="H1053" s="14" t="s">
        <v>2137</v>
      </c>
      <c r="I1053" s="15">
        <v>45.1</v>
      </c>
      <c r="J1053" s="77">
        <v>3</v>
      </c>
      <c r="K1053" s="92"/>
    </row>
    <row r="1054" spans="1:11" ht="109.8" customHeight="1" x14ac:dyDescent="0.25">
      <c r="A1054" s="14" t="s">
        <v>1753</v>
      </c>
      <c r="B1054" s="14"/>
      <c r="C1054" s="14"/>
      <c r="D1054" s="16"/>
      <c r="E1054" s="16"/>
      <c r="F1054" s="14" t="s">
        <v>2449</v>
      </c>
      <c r="G1054" s="14"/>
      <c r="H1054" s="14"/>
      <c r="I1054" s="15"/>
      <c r="J1054" s="77"/>
      <c r="K1054" s="92"/>
    </row>
    <row r="1055" spans="1:11" ht="35.4" customHeight="1" x14ac:dyDescent="0.25">
      <c r="A1055" s="14" t="s">
        <v>1753</v>
      </c>
      <c r="B1055" s="14" t="s">
        <v>2431</v>
      </c>
      <c r="C1055" s="14" t="s">
        <v>2432</v>
      </c>
      <c r="D1055" s="16">
        <v>45755</v>
      </c>
      <c r="E1055" s="16"/>
      <c r="F1055" s="14" t="s">
        <v>2433</v>
      </c>
      <c r="G1055" s="14" t="s">
        <v>2434</v>
      </c>
      <c r="H1055" s="14" t="s">
        <v>2435</v>
      </c>
      <c r="I1055" s="15">
        <v>5810</v>
      </c>
      <c r="J1055" s="77">
        <v>3</v>
      </c>
      <c r="K1055" s="92"/>
    </row>
    <row r="1056" spans="1:11" ht="44.4" customHeight="1" x14ac:dyDescent="0.25">
      <c r="A1056" s="14" t="s">
        <v>1753</v>
      </c>
      <c r="B1056" s="14" t="s">
        <v>5701</v>
      </c>
      <c r="C1056" s="14" t="s">
        <v>5702</v>
      </c>
      <c r="D1056" s="16">
        <v>45863</v>
      </c>
      <c r="E1056" s="16"/>
      <c r="F1056" s="14" t="s">
        <v>6474</v>
      </c>
      <c r="G1056" s="14" t="s">
        <v>2434</v>
      </c>
      <c r="H1056" s="14" t="s">
        <v>2435</v>
      </c>
      <c r="I1056" s="15">
        <v>0</v>
      </c>
      <c r="J1056" s="77">
        <v>3</v>
      </c>
      <c r="K1056" s="92"/>
    </row>
    <row r="1057" spans="1:11" ht="44.4" customHeight="1" x14ac:dyDescent="0.25">
      <c r="A1057" s="14" t="s">
        <v>1753</v>
      </c>
      <c r="B1057" s="14" t="s">
        <v>5643</v>
      </c>
      <c r="C1057" s="14" t="s">
        <v>2431</v>
      </c>
      <c r="D1057" s="16">
        <v>45862</v>
      </c>
      <c r="E1057" s="16"/>
      <c r="F1057" s="14" t="s">
        <v>6473</v>
      </c>
      <c r="G1057" s="14" t="s">
        <v>2434</v>
      </c>
      <c r="H1057" s="14" t="s">
        <v>2435</v>
      </c>
      <c r="I1057" s="15">
        <v>-197</v>
      </c>
      <c r="J1057" s="77">
        <v>3</v>
      </c>
      <c r="K1057" s="92"/>
    </row>
    <row r="1058" spans="1:11" ht="109.2" customHeight="1" x14ac:dyDescent="0.25">
      <c r="A1058" s="14" t="s">
        <v>1753</v>
      </c>
      <c r="B1058" s="14"/>
      <c r="C1058" s="14"/>
      <c r="D1058" s="16"/>
      <c r="E1058" s="16"/>
      <c r="F1058" s="14" t="s">
        <v>6016</v>
      </c>
      <c r="G1058" s="14"/>
      <c r="H1058" s="14"/>
      <c r="I1058" s="15"/>
      <c r="J1058" s="77"/>
      <c r="K1058" s="92"/>
    </row>
    <row r="1059" spans="1:11" ht="35.4" customHeight="1" x14ac:dyDescent="0.25">
      <c r="A1059" s="14" t="s">
        <v>1753</v>
      </c>
      <c r="B1059" s="14" t="s">
        <v>2436</v>
      </c>
      <c r="C1059" s="14" t="s">
        <v>2437</v>
      </c>
      <c r="D1059" s="16">
        <v>45758</v>
      </c>
      <c r="E1059" s="16"/>
      <c r="F1059" s="14" t="s">
        <v>2438</v>
      </c>
      <c r="G1059" s="14"/>
      <c r="H1059" s="14" t="s">
        <v>2439</v>
      </c>
      <c r="I1059" s="15">
        <v>4116.91</v>
      </c>
      <c r="J1059" s="77">
        <v>3</v>
      </c>
      <c r="K1059" s="92"/>
    </row>
    <row r="1060" spans="1:11" ht="35.4" customHeight="1" x14ac:dyDescent="0.25">
      <c r="A1060" s="14" t="s">
        <v>1753</v>
      </c>
      <c r="B1060" s="14" t="s">
        <v>5643</v>
      </c>
      <c r="C1060" s="14" t="s">
        <v>2436</v>
      </c>
      <c r="D1060" s="16">
        <v>45861</v>
      </c>
      <c r="E1060" s="16"/>
      <c r="F1060" s="14" t="s">
        <v>6308</v>
      </c>
      <c r="G1060" s="14"/>
      <c r="H1060" s="14" t="s">
        <v>6307</v>
      </c>
      <c r="I1060" s="15">
        <v>30</v>
      </c>
      <c r="J1060" s="77">
        <v>3</v>
      </c>
      <c r="K1060" s="92"/>
    </row>
    <row r="1061" spans="1:11" ht="35.4" customHeight="1" x14ac:dyDescent="0.25">
      <c r="A1061" s="14" t="s">
        <v>1753</v>
      </c>
      <c r="B1061" s="14" t="s">
        <v>5643</v>
      </c>
      <c r="C1061" s="14" t="s">
        <v>2436</v>
      </c>
      <c r="D1061" s="16">
        <v>45866</v>
      </c>
      <c r="E1061" s="16"/>
      <c r="F1061" s="14" t="s">
        <v>6308</v>
      </c>
      <c r="G1061" s="14"/>
      <c r="H1061" s="14" t="s">
        <v>6307</v>
      </c>
      <c r="I1061" s="15">
        <v>20</v>
      </c>
      <c r="J1061" s="77">
        <v>3</v>
      </c>
      <c r="K1061" s="92"/>
    </row>
    <row r="1062" spans="1:11" ht="26.4" customHeight="1" x14ac:dyDescent="0.25">
      <c r="A1062" s="14" t="s">
        <v>1753</v>
      </c>
      <c r="B1062" s="14" t="s">
        <v>2138</v>
      </c>
      <c r="C1062" s="14" t="s">
        <v>2436</v>
      </c>
      <c r="D1062" s="16">
        <v>45758</v>
      </c>
      <c r="E1062" s="16"/>
      <c r="F1062" s="14" t="s">
        <v>3179</v>
      </c>
      <c r="G1062" s="14"/>
      <c r="H1062" s="14" t="s">
        <v>1760</v>
      </c>
      <c r="I1062" s="15">
        <v>30</v>
      </c>
      <c r="J1062" s="77">
        <v>3</v>
      </c>
      <c r="K1062" s="92"/>
    </row>
    <row r="1063" spans="1:11" ht="36" customHeight="1" x14ac:dyDescent="0.25">
      <c r="A1063" s="14" t="s">
        <v>1753</v>
      </c>
      <c r="B1063" s="14" t="s">
        <v>4491</v>
      </c>
      <c r="C1063" s="14" t="s">
        <v>4492</v>
      </c>
      <c r="D1063" s="16">
        <v>45811</v>
      </c>
      <c r="E1063" s="16"/>
      <c r="F1063" s="14" t="s">
        <v>4493</v>
      </c>
      <c r="G1063" s="14"/>
      <c r="H1063" s="14" t="s">
        <v>3573</v>
      </c>
      <c r="I1063" s="15">
        <v>1373.02</v>
      </c>
      <c r="J1063" s="77">
        <v>3</v>
      </c>
      <c r="K1063" s="92"/>
    </row>
    <row r="1064" spans="1:11" ht="28.2" customHeight="1" x14ac:dyDescent="0.25">
      <c r="A1064" s="14" t="s">
        <v>1753</v>
      </c>
      <c r="B1064" s="14" t="s">
        <v>4340</v>
      </c>
      <c r="C1064" s="14"/>
      <c r="D1064" s="16">
        <v>45811</v>
      </c>
      <c r="E1064" s="16"/>
      <c r="F1064" s="14" t="s">
        <v>4919</v>
      </c>
      <c r="G1064" s="14"/>
      <c r="H1064" s="14" t="s">
        <v>1760</v>
      </c>
      <c r="I1064" s="15">
        <v>20</v>
      </c>
      <c r="J1064" s="77">
        <v>3</v>
      </c>
      <c r="K1064" s="92"/>
    </row>
    <row r="1065" spans="1:11" ht="98.4" customHeight="1" x14ac:dyDescent="0.25">
      <c r="A1065" s="14" t="s">
        <v>1753</v>
      </c>
      <c r="B1065" s="14"/>
      <c r="C1065" s="14"/>
      <c r="D1065" s="16"/>
      <c r="E1065" s="16"/>
      <c r="F1065" s="313" t="s">
        <v>6015</v>
      </c>
      <c r="G1065" s="14"/>
      <c r="H1065" s="14"/>
      <c r="I1065" s="15"/>
      <c r="J1065" s="77"/>
      <c r="K1065" s="92"/>
    </row>
    <row r="1066" spans="1:11" ht="27" customHeight="1" x14ac:dyDescent="0.25">
      <c r="A1066" s="14" t="s">
        <v>1753</v>
      </c>
      <c r="B1066" s="14" t="s">
        <v>2440</v>
      </c>
      <c r="C1066" s="14" t="s">
        <v>2441</v>
      </c>
      <c r="D1066" s="16">
        <v>45762</v>
      </c>
      <c r="E1066" s="16"/>
      <c r="F1066" s="14" t="s">
        <v>2442</v>
      </c>
      <c r="G1066" s="14"/>
      <c r="H1066" s="14" t="s">
        <v>2443</v>
      </c>
      <c r="I1066" s="15">
        <v>1680</v>
      </c>
      <c r="J1066" s="77">
        <v>3</v>
      </c>
      <c r="K1066" s="92"/>
    </row>
    <row r="1067" spans="1:11" ht="24" customHeight="1" x14ac:dyDescent="0.25">
      <c r="A1067" s="14" t="s">
        <v>1753</v>
      </c>
      <c r="B1067" s="14" t="s">
        <v>3193</v>
      </c>
      <c r="C1067" s="14"/>
      <c r="D1067" s="16">
        <v>45803</v>
      </c>
      <c r="E1067" s="16"/>
      <c r="F1067" s="14" t="s">
        <v>3437</v>
      </c>
      <c r="G1067" s="14"/>
      <c r="H1067" s="14" t="s">
        <v>2334</v>
      </c>
      <c r="I1067" s="15">
        <v>2000</v>
      </c>
      <c r="J1067" s="77">
        <v>3</v>
      </c>
      <c r="K1067" s="92"/>
    </row>
    <row r="1068" spans="1:11" ht="45.6" customHeight="1" x14ac:dyDescent="0.25">
      <c r="A1068" s="14" t="s">
        <v>1753</v>
      </c>
      <c r="B1068" s="14" t="s">
        <v>4410</v>
      </c>
      <c r="C1068" s="14" t="s">
        <v>4411</v>
      </c>
      <c r="D1068" s="16">
        <v>45827</v>
      </c>
      <c r="E1068" s="16"/>
      <c r="F1068" s="14" t="s">
        <v>4413</v>
      </c>
      <c r="G1068" s="14"/>
      <c r="H1068" s="14" t="s">
        <v>4412</v>
      </c>
      <c r="I1068" s="15">
        <v>0</v>
      </c>
      <c r="J1068" s="77">
        <v>3</v>
      </c>
      <c r="K1068" s="92"/>
    </row>
    <row r="1069" spans="1:11" ht="43.2" customHeight="1" x14ac:dyDescent="0.25">
      <c r="A1069" s="14" t="s">
        <v>1753</v>
      </c>
      <c r="B1069" s="14" t="s">
        <v>4414</v>
      </c>
      <c r="C1069" s="14" t="s">
        <v>4415</v>
      </c>
      <c r="D1069" s="16">
        <v>45827</v>
      </c>
      <c r="E1069" s="16"/>
      <c r="F1069" s="14" t="s">
        <v>4416</v>
      </c>
      <c r="G1069" s="14"/>
      <c r="H1069" s="14" t="s">
        <v>3447</v>
      </c>
      <c r="I1069" s="15">
        <v>0</v>
      </c>
      <c r="J1069" s="77">
        <v>3</v>
      </c>
      <c r="K1069" s="92"/>
    </row>
    <row r="1070" spans="1:11" ht="44.4" customHeight="1" x14ac:dyDescent="0.25">
      <c r="A1070" s="14" t="s">
        <v>1753</v>
      </c>
      <c r="B1070" s="14" t="s">
        <v>4356</v>
      </c>
      <c r="C1070" s="14" t="s">
        <v>4357</v>
      </c>
      <c r="D1070" s="16">
        <v>45827</v>
      </c>
      <c r="E1070" s="16"/>
      <c r="F1070" s="14" t="s">
        <v>4371</v>
      </c>
      <c r="G1070" s="14"/>
      <c r="H1070" s="14" t="s">
        <v>4358</v>
      </c>
      <c r="I1070" s="15">
        <v>0</v>
      </c>
      <c r="J1070" s="77">
        <v>3</v>
      </c>
      <c r="K1070" s="92"/>
    </row>
    <row r="1071" spans="1:11" ht="44.4" customHeight="1" x14ac:dyDescent="0.25">
      <c r="A1071" s="14" t="s">
        <v>1753</v>
      </c>
      <c r="B1071" s="14" t="s">
        <v>4359</v>
      </c>
      <c r="C1071" s="14" t="s">
        <v>4360</v>
      </c>
      <c r="D1071" s="16">
        <v>45827</v>
      </c>
      <c r="E1071" s="16"/>
      <c r="F1071" s="14" t="s">
        <v>4372</v>
      </c>
      <c r="G1071" s="14"/>
      <c r="H1071" s="14" t="s">
        <v>4363</v>
      </c>
      <c r="I1071" s="15">
        <v>0</v>
      </c>
      <c r="J1071" s="77">
        <v>3</v>
      </c>
      <c r="K1071" s="92"/>
    </row>
    <row r="1072" spans="1:11" ht="45" customHeight="1" x14ac:dyDescent="0.25">
      <c r="A1072" s="14" t="s">
        <v>1753</v>
      </c>
      <c r="B1072" s="14" t="s">
        <v>4361</v>
      </c>
      <c r="C1072" s="14" t="s">
        <v>4362</v>
      </c>
      <c r="D1072" s="16">
        <v>45827</v>
      </c>
      <c r="E1072" s="16"/>
      <c r="F1072" s="14" t="s">
        <v>4373</v>
      </c>
      <c r="G1072" s="14"/>
      <c r="H1072" s="14" t="s">
        <v>4364</v>
      </c>
      <c r="I1072" s="15">
        <v>0</v>
      </c>
      <c r="J1072" s="77">
        <v>3</v>
      </c>
      <c r="K1072" s="92"/>
    </row>
    <row r="1073" spans="1:15" ht="40.200000000000003" customHeight="1" x14ac:dyDescent="0.25">
      <c r="A1073" s="14" t="s">
        <v>1753</v>
      </c>
      <c r="B1073" s="14" t="s">
        <v>4365</v>
      </c>
      <c r="C1073" s="14" t="s">
        <v>4366</v>
      </c>
      <c r="D1073" s="16">
        <v>45827</v>
      </c>
      <c r="E1073" s="16"/>
      <c r="F1073" s="14" t="s">
        <v>4374</v>
      </c>
      <c r="G1073" s="14"/>
      <c r="H1073" s="14" t="s">
        <v>4369</v>
      </c>
      <c r="I1073" s="15">
        <v>0</v>
      </c>
      <c r="J1073" s="77">
        <v>3</v>
      </c>
      <c r="K1073" s="92"/>
    </row>
    <row r="1074" spans="1:15" ht="46.2" customHeight="1" x14ac:dyDescent="0.25">
      <c r="A1074" s="14" t="s">
        <v>1753</v>
      </c>
      <c r="B1074" s="14" t="s">
        <v>4367</v>
      </c>
      <c r="C1074" s="14" t="s">
        <v>4368</v>
      </c>
      <c r="D1074" s="16">
        <v>45827</v>
      </c>
      <c r="E1074" s="16"/>
      <c r="F1074" s="14" t="s">
        <v>4375</v>
      </c>
      <c r="G1074" s="14"/>
      <c r="H1074" s="14" t="s">
        <v>4370</v>
      </c>
      <c r="I1074" s="15">
        <v>0</v>
      </c>
      <c r="J1074" s="77">
        <v>3</v>
      </c>
      <c r="K1074" s="92"/>
    </row>
    <row r="1075" spans="1:15" ht="36.6" customHeight="1" x14ac:dyDescent="0.25">
      <c r="A1075" s="14" t="s">
        <v>1753</v>
      </c>
      <c r="B1075" s="14" t="s">
        <v>4340</v>
      </c>
      <c r="C1075" s="14"/>
      <c r="D1075" s="16">
        <v>45827</v>
      </c>
      <c r="E1075" s="16"/>
      <c r="F1075" s="14" t="s">
        <v>4418</v>
      </c>
      <c r="G1075" s="14"/>
      <c r="H1075" s="14" t="s">
        <v>2334</v>
      </c>
      <c r="I1075" s="15">
        <v>-1560.28</v>
      </c>
      <c r="J1075" s="77">
        <v>3</v>
      </c>
      <c r="K1075" s="92"/>
    </row>
    <row r="1076" spans="1:15" ht="27" customHeight="1" x14ac:dyDescent="0.25">
      <c r="A1076" s="14" t="s">
        <v>1753</v>
      </c>
      <c r="B1076" s="14" t="s">
        <v>4351</v>
      </c>
      <c r="C1076" s="14" t="s">
        <v>2441</v>
      </c>
      <c r="D1076" s="16">
        <v>45825</v>
      </c>
      <c r="E1076" s="16"/>
      <c r="F1076" s="14" t="s">
        <v>4352</v>
      </c>
      <c r="G1076" s="14"/>
      <c r="H1076" s="14" t="s">
        <v>2443</v>
      </c>
      <c r="I1076" s="15">
        <v>1680</v>
      </c>
      <c r="J1076" s="77">
        <v>3</v>
      </c>
      <c r="K1076" s="92"/>
    </row>
    <row r="1077" spans="1:15" ht="27" customHeight="1" x14ac:dyDescent="0.25">
      <c r="A1077" s="14" t="s">
        <v>1753</v>
      </c>
      <c r="B1077" s="14" t="s">
        <v>4632</v>
      </c>
      <c r="C1077" s="14" t="s">
        <v>4633</v>
      </c>
      <c r="D1077" s="16">
        <v>45826</v>
      </c>
      <c r="E1077" s="16"/>
      <c r="F1077" s="14" t="s">
        <v>4634</v>
      </c>
      <c r="G1077" s="14" t="s">
        <v>2333</v>
      </c>
      <c r="H1077" s="14" t="s">
        <v>2334</v>
      </c>
      <c r="I1077" s="15">
        <v>638.4</v>
      </c>
      <c r="J1077" s="77">
        <v>3</v>
      </c>
      <c r="K1077" s="92"/>
    </row>
    <row r="1078" spans="1:15" ht="27" customHeight="1" x14ac:dyDescent="0.25">
      <c r="A1078" s="14" t="s">
        <v>1753</v>
      </c>
      <c r="B1078" s="14" t="s">
        <v>4651</v>
      </c>
      <c r="C1078" s="14" t="s">
        <v>4652</v>
      </c>
      <c r="D1078" s="16">
        <v>45827</v>
      </c>
      <c r="E1078" s="16"/>
      <c r="F1078" s="14" t="s">
        <v>4653</v>
      </c>
      <c r="G1078" s="14" t="s">
        <v>2333</v>
      </c>
      <c r="H1078" s="14" t="s">
        <v>2334</v>
      </c>
      <c r="I1078" s="15">
        <v>420</v>
      </c>
      <c r="J1078" s="77">
        <v>3</v>
      </c>
      <c r="K1078" s="92"/>
    </row>
    <row r="1079" spans="1:15" ht="101.4" customHeight="1" x14ac:dyDescent="0.25">
      <c r="A1079" s="14" t="s">
        <v>1753</v>
      </c>
      <c r="B1079" s="14"/>
      <c r="C1079" s="14"/>
      <c r="D1079" s="16"/>
      <c r="E1079" s="16"/>
      <c r="F1079" s="14" t="s">
        <v>2448</v>
      </c>
      <c r="G1079" s="14"/>
      <c r="H1079" s="14"/>
      <c r="I1079" s="15"/>
      <c r="J1079" s="77"/>
      <c r="K1079" s="92"/>
    </row>
    <row r="1080" spans="1:15" ht="47.4" customHeight="1" x14ac:dyDescent="0.25">
      <c r="A1080" s="14" t="s">
        <v>1753</v>
      </c>
      <c r="B1080" s="14" t="s">
        <v>2444</v>
      </c>
      <c r="C1080" s="14" t="s">
        <v>2445</v>
      </c>
      <c r="D1080" s="16">
        <v>45763</v>
      </c>
      <c r="E1080" s="16"/>
      <c r="F1080" s="14" t="s">
        <v>2446</v>
      </c>
      <c r="G1080" s="14"/>
      <c r="H1080" s="14" t="s">
        <v>2447</v>
      </c>
      <c r="I1080" s="15">
        <v>12160</v>
      </c>
      <c r="J1080" s="77">
        <v>3</v>
      </c>
      <c r="K1080" s="92"/>
    </row>
    <row r="1081" spans="1:15" ht="55.2" customHeight="1" x14ac:dyDescent="0.25">
      <c r="A1081" s="14" t="s">
        <v>1753</v>
      </c>
      <c r="B1081" s="14" t="s">
        <v>5694</v>
      </c>
      <c r="C1081" s="14" t="s">
        <v>5695</v>
      </c>
      <c r="D1081" s="16">
        <v>45856</v>
      </c>
      <c r="E1081" s="16"/>
      <c r="F1081" s="14" t="s">
        <v>5696</v>
      </c>
      <c r="G1081" s="14"/>
      <c r="H1081" s="14" t="s">
        <v>2447</v>
      </c>
      <c r="I1081" s="15">
        <v>528</v>
      </c>
      <c r="J1081" s="77">
        <v>3</v>
      </c>
      <c r="K1081"/>
      <c r="L1081"/>
      <c r="M1081"/>
      <c r="N1081"/>
      <c r="O1081"/>
    </row>
    <row r="1082" spans="1:15" ht="31.2" customHeight="1" x14ac:dyDescent="0.25">
      <c r="A1082" s="14" t="s">
        <v>1753</v>
      </c>
      <c r="B1082" s="14" t="s">
        <v>5643</v>
      </c>
      <c r="C1082" s="14" t="s">
        <v>5694</v>
      </c>
      <c r="D1082" s="16">
        <v>45856</v>
      </c>
      <c r="E1082" s="16"/>
      <c r="F1082" s="14" t="s">
        <v>6306</v>
      </c>
      <c r="G1082" s="14"/>
      <c r="H1082" s="14" t="s">
        <v>6307</v>
      </c>
      <c r="I1082" s="15">
        <v>10</v>
      </c>
      <c r="J1082" s="77">
        <v>3</v>
      </c>
      <c r="K1082"/>
      <c r="L1082"/>
      <c r="M1082"/>
      <c r="N1082"/>
      <c r="O1082"/>
    </row>
    <row r="1083" spans="1:15" ht="28.8" customHeight="1" x14ac:dyDescent="0.25">
      <c r="A1083" s="14" t="s">
        <v>1753</v>
      </c>
      <c r="B1083" s="14" t="s">
        <v>2138</v>
      </c>
      <c r="C1083" s="14" t="s">
        <v>2444</v>
      </c>
      <c r="D1083" s="16">
        <v>45763</v>
      </c>
      <c r="E1083" s="16"/>
      <c r="F1083" s="14" t="s">
        <v>3181</v>
      </c>
      <c r="G1083" s="14"/>
      <c r="H1083" s="14" t="s">
        <v>1760</v>
      </c>
      <c r="I1083" s="15">
        <v>3</v>
      </c>
      <c r="J1083" s="77">
        <v>3</v>
      </c>
      <c r="K1083" s="92"/>
    </row>
    <row r="1084" spans="1:15" ht="27.6" customHeight="1" x14ac:dyDescent="0.25">
      <c r="A1084" s="14" t="s">
        <v>1753</v>
      </c>
      <c r="B1084" s="14" t="s">
        <v>2138</v>
      </c>
      <c r="C1084" s="14" t="s">
        <v>2444</v>
      </c>
      <c r="D1084" s="16">
        <v>45763</v>
      </c>
      <c r="E1084" s="16"/>
      <c r="F1084" s="14" t="s">
        <v>3181</v>
      </c>
      <c r="G1084" s="14"/>
      <c r="H1084" s="14" t="s">
        <v>1760</v>
      </c>
      <c r="I1084" s="15">
        <v>20</v>
      </c>
      <c r="J1084" s="77">
        <v>3</v>
      </c>
      <c r="K1084" s="92"/>
    </row>
    <row r="1085" spans="1:15" ht="37.200000000000003" customHeight="1" x14ac:dyDescent="0.25">
      <c r="A1085" s="14" t="s">
        <v>1753</v>
      </c>
      <c r="B1085" s="14" t="s">
        <v>5101</v>
      </c>
      <c r="C1085" s="14" t="s">
        <v>5102</v>
      </c>
      <c r="D1085" s="16">
        <v>45833</v>
      </c>
      <c r="E1085" s="16"/>
      <c r="F1085" s="14" t="s">
        <v>5103</v>
      </c>
      <c r="G1085" s="14"/>
      <c r="H1085" s="14" t="s">
        <v>5104</v>
      </c>
      <c r="I1085" s="15">
        <v>7.4</v>
      </c>
      <c r="J1085" s="77">
        <v>3</v>
      </c>
      <c r="K1085" s="92"/>
    </row>
    <row r="1086" spans="1:15" ht="47.4" customHeight="1" x14ac:dyDescent="0.25">
      <c r="A1086" s="14" t="s">
        <v>1753</v>
      </c>
      <c r="B1086" s="14" t="s">
        <v>4616</v>
      </c>
      <c r="C1086" s="14" t="s">
        <v>3527</v>
      </c>
      <c r="D1086" s="16">
        <v>45826</v>
      </c>
      <c r="E1086" s="16"/>
      <c r="F1086" s="14" t="s">
        <v>4617</v>
      </c>
      <c r="G1086" s="14" t="s">
        <v>1948</v>
      </c>
      <c r="H1086" s="14" t="s">
        <v>1949</v>
      </c>
      <c r="I1086" s="15">
        <v>492</v>
      </c>
      <c r="J1086" s="77">
        <v>3</v>
      </c>
      <c r="K1086" s="92"/>
    </row>
    <row r="1087" spans="1:15" ht="56.4" customHeight="1" x14ac:dyDescent="0.25">
      <c r="A1087" s="14" t="s">
        <v>1753</v>
      </c>
      <c r="B1087" s="14" t="s">
        <v>5025</v>
      </c>
      <c r="C1087" s="14" t="s">
        <v>5026</v>
      </c>
      <c r="D1087" s="16">
        <v>45826</v>
      </c>
      <c r="E1087" s="16"/>
      <c r="F1087" s="14" t="s">
        <v>5027</v>
      </c>
      <c r="G1087" s="14"/>
      <c r="H1087" s="14" t="s">
        <v>5028</v>
      </c>
      <c r="I1087" s="15">
        <v>122.88</v>
      </c>
      <c r="J1087" s="77">
        <v>3</v>
      </c>
      <c r="K1087" s="92"/>
    </row>
    <row r="1088" spans="1:15" ht="47.4" customHeight="1" x14ac:dyDescent="0.25">
      <c r="A1088" s="14" t="s">
        <v>1753</v>
      </c>
      <c r="B1088" s="14" t="s">
        <v>5007</v>
      </c>
      <c r="C1088" s="14" t="s">
        <v>5008</v>
      </c>
      <c r="D1088" s="16">
        <v>45826</v>
      </c>
      <c r="E1088" s="16"/>
      <c r="F1088" s="14" t="s">
        <v>5009</v>
      </c>
      <c r="G1088" s="14"/>
      <c r="H1088" s="14" t="s">
        <v>1954</v>
      </c>
      <c r="I1088" s="15">
        <v>75</v>
      </c>
      <c r="J1088" s="77">
        <v>3</v>
      </c>
      <c r="K1088" s="92"/>
    </row>
    <row r="1089" spans="1:11" ht="38.4" customHeight="1" x14ac:dyDescent="0.25">
      <c r="A1089" s="14" t="s">
        <v>1753</v>
      </c>
      <c r="B1089" s="14" t="s">
        <v>5029</v>
      </c>
      <c r="C1089" s="14" t="s">
        <v>5030</v>
      </c>
      <c r="D1089" s="16">
        <v>45826</v>
      </c>
      <c r="E1089" s="16"/>
      <c r="F1089" s="14" t="s">
        <v>5031</v>
      </c>
      <c r="G1089" s="14"/>
      <c r="H1089" s="14" t="s">
        <v>5032</v>
      </c>
      <c r="I1089" s="15">
        <v>34</v>
      </c>
      <c r="J1089" s="77">
        <v>3</v>
      </c>
      <c r="K1089" s="92"/>
    </row>
    <row r="1090" spans="1:11" ht="40.799999999999997" customHeight="1" x14ac:dyDescent="0.25">
      <c r="A1090" s="14" t="s">
        <v>1753</v>
      </c>
      <c r="B1090" s="14" t="s">
        <v>5033</v>
      </c>
      <c r="C1090" s="14" t="s">
        <v>5034</v>
      </c>
      <c r="D1090" s="16">
        <v>45826</v>
      </c>
      <c r="E1090" s="16"/>
      <c r="F1090" s="14" t="s">
        <v>5035</v>
      </c>
      <c r="G1090" s="14"/>
      <c r="H1090" s="14" t="s">
        <v>5036</v>
      </c>
      <c r="I1090" s="15">
        <v>82.75</v>
      </c>
      <c r="J1090" s="77">
        <v>3</v>
      </c>
      <c r="K1090" s="92"/>
    </row>
    <row r="1091" spans="1:11" ht="99" customHeight="1" x14ac:dyDescent="0.25">
      <c r="A1091" s="14" t="s">
        <v>1753</v>
      </c>
      <c r="B1091" s="14"/>
      <c r="C1091" s="14"/>
      <c r="D1091" s="16"/>
      <c r="E1091" s="16"/>
      <c r="F1091" s="313" t="s">
        <v>6014</v>
      </c>
      <c r="G1091" s="14"/>
      <c r="H1091" s="14"/>
      <c r="I1091" s="15"/>
      <c r="J1091" s="77"/>
      <c r="K1091" s="92"/>
    </row>
    <row r="1092" spans="1:11" ht="28.2" customHeight="1" x14ac:dyDescent="0.25">
      <c r="A1092" s="14" t="s">
        <v>1753</v>
      </c>
      <c r="B1092" s="14" t="s">
        <v>4340</v>
      </c>
      <c r="C1092" s="14"/>
      <c r="D1092" s="16">
        <v>45831</v>
      </c>
      <c r="E1092" s="16"/>
      <c r="F1092" s="313" t="s">
        <v>5105</v>
      </c>
      <c r="G1092" s="14"/>
      <c r="H1092" s="14" t="s">
        <v>2198</v>
      </c>
      <c r="I1092" s="15">
        <v>1000</v>
      </c>
      <c r="J1092" s="77">
        <v>2</v>
      </c>
      <c r="K1092" s="92"/>
    </row>
    <row r="1093" spans="1:11" ht="57.6" customHeight="1" x14ac:dyDescent="0.25">
      <c r="A1093" s="14" t="s">
        <v>1753</v>
      </c>
      <c r="B1093" s="14" t="s">
        <v>5648</v>
      </c>
      <c r="C1093" s="14" t="s">
        <v>5649</v>
      </c>
      <c r="D1093" s="16">
        <v>45847</v>
      </c>
      <c r="E1093" s="16"/>
      <c r="F1093" s="313" t="s">
        <v>5651</v>
      </c>
      <c r="G1093" s="14"/>
      <c r="H1093" s="14" t="s">
        <v>5650</v>
      </c>
      <c r="I1093" s="15">
        <v>0</v>
      </c>
      <c r="J1093" s="77">
        <v>2</v>
      </c>
      <c r="K1093" s="92"/>
    </row>
    <row r="1094" spans="1:11" ht="48.6" customHeight="1" x14ac:dyDescent="0.25">
      <c r="A1094" s="14" t="s">
        <v>1753</v>
      </c>
      <c r="B1094" s="14" t="s">
        <v>5652</v>
      </c>
      <c r="C1094" s="14" t="s">
        <v>5653</v>
      </c>
      <c r="D1094" s="16">
        <v>45847</v>
      </c>
      <c r="E1094" s="16"/>
      <c r="F1094" s="313" t="s">
        <v>5655</v>
      </c>
      <c r="G1094" s="14"/>
      <c r="H1094" s="14" t="s">
        <v>5654</v>
      </c>
      <c r="I1094" s="15">
        <v>0</v>
      </c>
      <c r="J1094" s="77">
        <v>2</v>
      </c>
      <c r="K1094" s="92"/>
    </row>
    <row r="1095" spans="1:11" ht="45.6" customHeight="1" x14ac:dyDescent="0.25">
      <c r="A1095" s="14" t="s">
        <v>1753</v>
      </c>
      <c r="B1095" s="14" t="s">
        <v>5656</v>
      </c>
      <c r="C1095" s="14" t="s">
        <v>5657</v>
      </c>
      <c r="D1095" s="16">
        <v>45847</v>
      </c>
      <c r="E1095" s="16"/>
      <c r="F1095" s="313" t="s">
        <v>5659</v>
      </c>
      <c r="G1095" s="14"/>
      <c r="H1095" s="14" t="s">
        <v>5658</v>
      </c>
      <c r="I1095" s="15">
        <v>0</v>
      </c>
      <c r="J1095" s="77">
        <v>2</v>
      </c>
      <c r="K1095" s="92"/>
    </row>
    <row r="1096" spans="1:11" ht="36" customHeight="1" x14ac:dyDescent="0.25">
      <c r="A1096" s="14" t="s">
        <v>1753</v>
      </c>
      <c r="B1096" s="14" t="s">
        <v>5643</v>
      </c>
      <c r="C1096" s="14"/>
      <c r="D1096" s="16">
        <v>45840</v>
      </c>
      <c r="E1096" s="16"/>
      <c r="F1096" s="313" t="s">
        <v>5660</v>
      </c>
      <c r="G1096" s="14"/>
      <c r="H1096" s="14" t="s">
        <v>2198</v>
      </c>
      <c r="I1096" s="15">
        <v>-842.66</v>
      </c>
      <c r="J1096" s="77">
        <v>2</v>
      </c>
      <c r="K1096" s="92"/>
    </row>
    <row r="1097" spans="1:11" ht="99" customHeight="1" x14ac:dyDescent="0.25">
      <c r="A1097" s="14" t="s">
        <v>1753</v>
      </c>
      <c r="B1097" s="14"/>
      <c r="C1097" s="14"/>
      <c r="D1097" s="16"/>
      <c r="E1097" s="16"/>
      <c r="F1097" s="14" t="s">
        <v>6588</v>
      </c>
      <c r="G1097" s="14"/>
      <c r="H1097" s="14"/>
      <c r="I1097" s="15"/>
      <c r="J1097" s="77"/>
      <c r="K1097" s="92"/>
    </row>
    <row r="1098" spans="1:11" ht="30" customHeight="1" x14ac:dyDescent="0.25">
      <c r="A1098" s="14" t="s">
        <v>1753</v>
      </c>
      <c r="B1098" s="14" t="s">
        <v>4643</v>
      </c>
      <c r="C1098" s="14" t="s">
        <v>4644</v>
      </c>
      <c r="D1098" s="16">
        <v>45827</v>
      </c>
      <c r="E1098" s="16"/>
      <c r="F1098" s="14" t="s">
        <v>4645</v>
      </c>
      <c r="G1098" s="14"/>
      <c r="H1098" s="14" t="s">
        <v>4646</v>
      </c>
      <c r="I1098" s="15">
        <v>37185.78</v>
      </c>
      <c r="J1098" s="77">
        <v>3</v>
      </c>
      <c r="K1098" s="92"/>
    </row>
    <row r="1099" spans="1:11" ht="30" customHeight="1" x14ac:dyDescent="0.25">
      <c r="A1099" s="14" t="s">
        <v>1753</v>
      </c>
      <c r="B1099" s="14" t="s">
        <v>4340</v>
      </c>
      <c r="C1099" s="14" t="s">
        <v>4643</v>
      </c>
      <c r="D1099" s="16">
        <v>45827</v>
      </c>
      <c r="E1099" s="16"/>
      <c r="F1099" s="14" t="s">
        <v>5110</v>
      </c>
      <c r="G1099" s="14"/>
      <c r="H1099" s="14" t="s">
        <v>1760</v>
      </c>
      <c r="I1099" s="15">
        <v>40</v>
      </c>
      <c r="J1099" s="77">
        <v>3</v>
      </c>
      <c r="K1099" s="92"/>
    </row>
    <row r="1100" spans="1:11" ht="30" customHeight="1" x14ac:dyDescent="0.25">
      <c r="A1100" s="14" t="s">
        <v>4647</v>
      </c>
      <c r="B1100" s="14" t="s">
        <v>4643</v>
      </c>
      <c r="C1100" s="14" t="s">
        <v>4644</v>
      </c>
      <c r="D1100" s="16">
        <v>45827</v>
      </c>
      <c r="E1100" s="16"/>
      <c r="F1100" s="14" t="s">
        <v>4645</v>
      </c>
      <c r="G1100" s="14"/>
      <c r="H1100" s="14" t="s">
        <v>4646</v>
      </c>
      <c r="I1100" s="15">
        <v>3148.44</v>
      </c>
      <c r="J1100" s="77"/>
      <c r="K1100" s="92"/>
    </row>
    <row r="1101" spans="1:11" ht="30" customHeight="1" x14ac:dyDescent="0.25">
      <c r="A1101" s="14" t="s">
        <v>1753</v>
      </c>
      <c r="B1101" s="14" t="s">
        <v>4340</v>
      </c>
      <c r="C1101" s="14" t="s">
        <v>4643</v>
      </c>
      <c r="D1101" s="16">
        <v>45827</v>
      </c>
      <c r="E1101" s="16"/>
      <c r="F1101" s="14" t="s">
        <v>5110</v>
      </c>
      <c r="G1101" s="14"/>
      <c r="H1101" s="14" t="s">
        <v>1760</v>
      </c>
      <c r="I1101" s="15">
        <v>11.56</v>
      </c>
      <c r="J1101" s="77">
        <v>3</v>
      </c>
      <c r="K1101" s="92"/>
    </row>
    <row r="1102" spans="1:11" ht="30" customHeight="1" x14ac:dyDescent="0.25">
      <c r="A1102" s="14" t="s">
        <v>1753</v>
      </c>
      <c r="B1102" s="14" t="s">
        <v>5759</v>
      </c>
      <c r="C1102" s="14" t="s">
        <v>5760</v>
      </c>
      <c r="D1102" s="16">
        <v>45845</v>
      </c>
      <c r="E1102" s="16"/>
      <c r="F1102" s="14" t="s">
        <v>5761</v>
      </c>
      <c r="G1102" s="14" t="s">
        <v>1967</v>
      </c>
      <c r="H1102" s="14" t="s">
        <v>1776</v>
      </c>
      <c r="I1102" s="15">
        <v>1744.56</v>
      </c>
      <c r="J1102" s="77">
        <v>3</v>
      </c>
      <c r="K1102" s="92"/>
    </row>
    <row r="1103" spans="1:11" ht="30" customHeight="1" x14ac:dyDescent="0.25">
      <c r="A1103" s="14" t="s">
        <v>1753</v>
      </c>
      <c r="B1103" s="14" t="s">
        <v>5789</v>
      </c>
      <c r="C1103" s="14" t="s">
        <v>5790</v>
      </c>
      <c r="D1103" s="16">
        <v>45846</v>
      </c>
      <c r="E1103" s="16"/>
      <c r="F1103" s="14" t="s">
        <v>5791</v>
      </c>
      <c r="G1103" s="14" t="s">
        <v>1967</v>
      </c>
      <c r="H1103" s="14" t="s">
        <v>1776</v>
      </c>
      <c r="I1103" s="15">
        <v>1866.9</v>
      </c>
      <c r="J1103" s="77">
        <v>3</v>
      </c>
      <c r="K1103" s="92"/>
    </row>
    <row r="1104" spans="1:11" ht="30" customHeight="1" x14ac:dyDescent="0.25">
      <c r="A1104" s="14" t="s">
        <v>1753</v>
      </c>
      <c r="B1104" s="14" t="s">
        <v>5893</v>
      </c>
      <c r="C1104" s="14" t="s">
        <v>5894</v>
      </c>
      <c r="D1104" s="16">
        <v>45859</v>
      </c>
      <c r="E1104" s="16"/>
      <c r="F1104" s="14" t="s">
        <v>5895</v>
      </c>
      <c r="G1104" s="14" t="s">
        <v>1967</v>
      </c>
      <c r="H1104" s="14" t="s">
        <v>1776</v>
      </c>
      <c r="I1104" s="15">
        <v>130</v>
      </c>
      <c r="J1104" s="77">
        <v>3</v>
      </c>
      <c r="K1104" s="92"/>
    </row>
    <row r="1105" spans="1:11" ht="97.8" customHeight="1" x14ac:dyDescent="0.25">
      <c r="A1105" s="14" t="s">
        <v>1753</v>
      </c>
      <c r="B1105" s="14"/>
      <c r="C1105" s="14"/>
      <c r="D1105" s="16"/>
      <c r="E1105" s="16"/>
      <c r="F1105" s="313" t="s">
        <v>5700</v>
      </c>
      <c r="G1105" s="14"/>
      <c r="H1105" s="14"/>
      <c r="I1105" s="15"/>
      <c r="J1105" s="77"/>
      <c r="K1105" s="92"/>
    </row>
    <row r="1106" spans="1:11" ht="30" customHeight="1" x14ac:dyDescent="0.25">
      <c r="A1106" s="14" t="s">
        <v>1753</v>
      </c>
      <c r="B1106" s="14" t="s">
        <v>5639</v>
      </c>
      <c r="C1106" s="14" t="s">
        <v>4687</v>
      </c>
      <c r="D1106" s="16">
        <v>45833</v>
      </c>
      <c r="E1106" s="16"/>
      <c r="F1106" s="14" t="s">
        <v>4688</v>
      </c>
      <c r="G1106" s="14" t="s">
        <v>1967</v>
      </c>
      <c r="H1106" s="14" t="s">
        <v>1776</v>
      </c>
      <c r="I1106" s="15">
        <v>1600</v>
      </c>
      <c r="J1106" s="77">
        <v>3</v>
      </c>
      <c r="K1106" s="92"/>
    </row>
    <row r="1107" spans="1:11" ht="42" customHeight="1" x14ac:dyDescent="0.25">
      <c r="A1107" s="14" t="s">
        <v>1753</v>
      </c>
      <c r="B1107" s="14" t="s">
        <v>5697</v>
      </c>
      <c r="C1107" s="14" t="s">
        <v>5698</v>
      </c>
      <c r="D1107" s="16">
        <v>45860</v>
      </c>
      <c r="E1107" s="16"/>
      <c r="F1107" s="14" t="s">
        <v>5699</v>
      </c>
      <c r="G1107" s="14" t="s">
        <v>1967</v>
      </c>
      <c r="H1107" s="14" t="s">
        <v>1776</v>
      </c>
      <c r="I1107" s="15">
        <v>2020.98</v>
      </c>
      <c r="J1107" s="77">
        <v>3</v>
      </c>
      <c r="K1107" s="92"/>
    </row>
    <row r="1108" spans="1:11" ht="109.8" customHeight="1" x14ac:dyDescent="0.25">
      <c r="A1108" s="14" t="s">
        <v>1753</v>
      </c>
      <c r="B1108" s="14"/>
      <c r="C1108" s="14"/>
      <c r="D1108" s="16"/>
      <c r="E1108" s="16"/>
      <c r="F1108" s="14" t="s">
        <v>2453</v>
      </c>
      <c r="G1108" s="14"/>
      <c r="H1108" s="14"/>
      <c r="I1108" s="15"/>
      <c r="J1108" s="77"/>
      <c r="K1108" s="92"/>
    </row>
    <row r="1109" spans="1:11" ht="47.4" customHeight="1" x14ac:dyDescent="0.25">
      <c r="A1109" s="14" t="s">
        <v>1753</v>
      </c>
      <c r="B1109" s="14" t="s">
        <v>2450</v>
      </c>
      <c r="C1109" s="14" t="s">
        <v>2451</v>
      </c>
      <c r="D1109" s="16">
        <v>45770</v>
      </c>
      <c r="E1109" s="16"/>
      <c r="F1109" s="14" t="s">
        <v>2454</v>
      </c>
      <c r="G1109" s="14"/>
      <c r="H1109" s="14" t="s">
        <v>2452</v>
      </c>
      <c r="I1109" s="15">
        <v>731.25</v>
      </c>
      <c r="J1109" s="77">
        <v>2</v>
      </c>
      <c r="K1109" s="92"/>
    </row>
    <row r="1110" spans="1:11" ht="47.4" customHeight="1" x14ac:dyDescent="0.25">
      <c r="A1110" s="14" t="s">
        <v>1753</v>
      </c>
      <c r="B1110" s="14" t="s">
        <v>2450</v>
      </c>
      <c r="C1110" s="14" t="s">
        <v>2451</v>
      </c>
      <c r="D1110" s="16">
        <v>45770</v>
      </c>
      <c r="E1110" s="16"/>
      <c r="F1110" s="14" t="s">
        <v>2454</v>
      </c>
      <c r="G1110" s="14"/>
      <c r="H1110" s="14" t="s">
        <v>2452</v>
      </c>
      <c r="I1110" s="15">
        <v>4924.75</v>
      </c>
      <c r="J1110" s="77">
        <v>3</v>
      </c>
      <c r="K1110" s="92"/>
    </row>
    <row r="1111" spans="1:11" ht="27" customHeight="1" x14ac:dyDescent="0.25">
      <c r="A1111" s="14" t="s">
        <v>1753</v>
      </c>
      <c r="B1111" s="14" t="s">
        <v>2138</v>
      </c>
      <c r="C1111" s="14" t="s">
        <v>2450</v>
      </c>
      <c r="D1111" s="16">
        <v>45771</v>
      </c>
      <c r="E1111" s="16"/>
      <c r="F1111" s="14" t="s">
        <v>3182</v>
      </c>
      <c r="G1111" s="14"/>
      <c r="H1111" s="14" t="s">
        <v>1760</v>
      </c>
      <c r="I1111" s="15">
        <v>20</v>
      </c>
      <c r="J1111" s="77">
        <v>3</v>
      </c>
      <c r="K1111" s="92"/>
    </row>
    <row r="1112" spans="1:11" ht="39.6" customHeight="1" x14ac:dyDescent="0.25">
      <c r="A1112" s="14" t="s">
        <v>1753</v>
      </c>
      <c r="B1112" s="14" t="s">
        <v>2533</v>
      </c>
      <c r="C1112" s="14" t="s">
        <v>2534</v>
      </c>
      <c r="D1112" s="16">
        <v>45770</v>
      </c>
      <c r="E1112" s="16"/>
      <c r="F1112" s="14" t="s">
        <v>2535</v>
      </c>
      <c r="G1112" s="14" t="s">
        <v>2131</v>
      </c>
      <c r="H1112" s="14" t="s">
        <v>2132</v>
      </c>
      <c r="I1112" s="15">
        <v>1800</v>
      </c>
      <c r="J1112" s="77">
        <v>2</v>
      </c>
      <c r="K1112" s="92"/>
    </row>
    <row r="1113" spans="1:11" ht="39.6" customHeight="1" x14ac:dyDescent="0.25">
      <c r="A1113" s="14" t="s">
        <v>1753</v>
      </c>
      <c r="B1113" s="14" t="s">
        <v>2581</v>
      </c>
      <c r="C1113" s="14" t="s">
        <v>2582</v>
      </c>
      <c r="D1113" s="16">
        <v>45777</v>
      </c>
      <c r="E1113" s="16"/>
      <c r="F1113" s="14" t="s">
        <v>2583</v>
      </c>
      <c r="G1113" s="14" t="s">
        <v>2131</v>
      </c>
      <c r="H1113" s="14" t="s">
        <v>2132</v>
      </c>
      <c r="I1113" s="15">
        <v>351.5</v>
      </c>
      <c r="J1113" s="77">
        <v>3</v>
      </c>
      <c r="K1113" s="92"/>
    </row>
    <row r="1114" spans="1:11" ht="26.4" customHeight="1" x14ac:dyDescent="0.25">
      <c r="A1114" s="14" t="s">
        <v>1753</v>
      </c>
      <c r="B1114" s="14" t="s">
        <v>3193</v>
      </c>
      <c r="C1114" s="14"/>
      <c r="D1114" s="16">
        <v>45806</v>
      </c>
      <c r="E1114" s="16"/>
      <c r="F1114" s="14" t="s">
        <v>3438</v>
      </c>
      <c r="G1114" s="14"/>
      <c r="H1114" s="14" t="s">
        <v>3439</v>
      </c>
      <c r="I1114" s="15">
        <v>1500</v>
      </c>
      <c r="J1114" s="77">
        <v>3</v>
      </c>
      <c r="K1114" s="92"/>
    </row>
    <row r="1115" spans="1:11" ht="46.8" customHeight="1" x14ac:dyDescent="0.25">
      <c r="A1115" s="14" t="s">
        <v>1753</v>
      </c>
      <c r="B1115" s="14" t="s">
        <v>4376</v>
      </c>
      <c r="C1115" s="14" t="s">
        <v>4377</v>
      </c>
      <c r="D1115" s="16">
        <v>45827</v>
      </c>
      <c r="E1115" s="16"/>
      <c r="F1115" s="14" t="s">
        <v>4382</v>
      </c>
      <c r="G1115" s="14"/>
      <c r="H1115" s="14" t="s">
        <v>4380</v>
      </c>
      <c r="I1115" s="15">
        <v>0</v>
      </c>
      <c r="J1115" s="77">
        <v>3</v>
      </c>
      <c r="K1115" s="92"/>
    </row>
    <row r="1116" spans="1:11" ht="48" customHeight="1" x14ac:dyDescent="0.25">
      <c r="A1116" s="14" t="s">
        <v>1753</v>
      </c>
      <c r="B1116" s="14" t="s">
        <v>4378</v>
      </c>
      <c r="C1116" s="14" t="s">
        <v>4379</v>
      </c>
      <c r="D1116" s="16">
        <v>45827</v>
      </c>
      <c r="E1116" s="16"/>
      <c r="F1116" s="14" t="s">
        <v>4383</v>
      </c>
      <c r="G1116" s="14"/>
      <c r="H1116" s="14" t="s">
        <v>4381</v>
      </c>
      <c r="I1116" s="15">
        <v>0</v>
      </c>
      <c r="J1116" s="77">
        <v>3</v>
      </c>
      <c r="K1116" s="92"/>
    </row>
    <row r="1117" spans="1:11" ht="52.8" customHeight="1" x14ac:dyDescent="0.25">
      <c r="A1117" s="14" t="s">
        <v>1753</v>
      </c>
      <c r="B1117" s="14" t="s">
        <v>4384</v>
      </c>
      <c r="C1117" s="14" t="s">
        <v>4385</v>
      </c>
      <c r="D1117" s="16">
        <v>45827</v>
      </c>
      <c r="E1117" s="16"/>
      <c r="F1117" s="14" t="s">
        <v>4390</v>
      </c>
      <c r="G1117" s="14"/>
      <c r="H1117" s="14" t="s">
        <v>4388</v>
      </c>
      <c r="I1117" s="15">
        <v>0</v>
      </c>
      <c r="J1117" s="77">
        <v>3</v>
      </c>
      <c r="K1117" s="92"/>
    </row>
    <row r="1118" spans="1:11" ht="58.2" customHeight="1" x14ac:dyDescent="0.25">
      <c r="A1118" s="14" t="s">
        <v>1753</v>
      </c>
      <c r="B1118" s="14" t="s">
        <v>4386</v>
      </c>
      <c r="C1118" s="14" t="s">
        <v>4387</v>
      </c>
      <c r="D1118" s="16">
        <v>45827</v>
      </c>
      <c r="E1118" s="16"/>
      <c r="F1118" s="14" t="s">
        <v>4391</v>
      </c>
      <c r="G1118" s="14"/>
      <c r="H1118" s="14" t="s">
        <v>4389</v>
      </c>
      <c r="I1118" s="15">
        <v>0</v>
      </c>
      <c r="J1118" s="77">
        <v>3</v>
      </c>
      <c r="K1118" s="92"/>
    </row>
    <row r="1119" spans="1:11" ht="60" customHeight="1" x14ac:dyDescent="0.25">
      <c r="A1119" s="14" t="s">
        <v>1753</v>
      </c>
      <c r="B1119" s="14" t="s">
        <v>4392</v>
      </c>
      <c r="C1119" s="14" t="s">
        <v>4393</v>
      </c>
      <c r="D1119" s="16">
        <v>45827</v>
      </c>
      <c r="E1119" s="16"/>
      <c r="F1119" s="14" t="s">
        <v>4398</v>
      </c>
      <c r="G1119" s="14"/>
      <c r="H1119" s="14" t="s">
        <v>4396</v>
      </c>
      <c r="I1119" s="15">
        <v>0</v>
      </c>
      <c r="J1119" s="77">
        <v>3</v>
      </c>
      <c r="K1119" s="92"/>
    </row>
    <row r="1120" spans="1:11" ht="55.2" customHeight="1" x14ac:dyDescent="0.25">
      <c r="A1120" s="14" t="s">
        <v>1753</v>
      </c>
      <c r="B1120" s="14" t="s">
        <v>4394</v>
      </c>
      <c r="C1120" s="14" t="s">
        <v>4395</v>
      </c>
      <c r="D1120" s="16">
        <v>45827</v>
      </c>
      <c r="E1120" s="16"/>
      <c r="F1120" s="14" t="s">
        <v>4399</v>
      </c>
      <c r="G1120" s="14"/>
      <c r="H1120" s="14" t="s">
        <v>4397</v>
      </c>
      <c r="I1120" s="15">
        <v>0</v>
      </c>
      <c r="J1120" s="77">
        <v>3</v>
      </c>
      <c r="K1120" s="92"/>
    </row>
    <row r="1121" spans="1:11" ht="55.8" customHeight="1" x14ac:dyDescent="0.25">
      <c r="A1121" s="14" t="s">
        <v>1753</v>
      </c>
      <c r="B1121" s="14" t="s">
        <v>4400</v>
      </c>
      <c r="C1121" s="14" t="s">
        <v>4401</v>
      </c>
      <c r="D1121" s="16">
        <v>45827</v>
      </c>
      <c r="E1121" s="16"/>
      <c r="F1121" s="14" t="s">
        <v>4403</v>
      </c>
      <c r="G1121" s="14"/>
      <c r="H1121" s="14" t="s">
        <v>4402</v>
      </c>
      <c r="I1121" s="15">
        <v>0</v>
      </c>
      <c r="J1121" s="77">
        <v>3</v>
      </c>
      <c r="K1121" s="92"/>
    </row>
    <row r="1122" spans="1:11" ht="35.4" customHeight="1" x14ac:dyDescent="0.25">
      <c r="A1122" s="14" t="s">
        <v>1753</v>
      </c>
      <c r="B1122" s="14" t="s">
        <v>4340</v>
      </c>
      <c r="C1122" s="14"/>
      <c r="D1122" s="16">
        <v>45827</v>
      </c>
      <c r="E1122" s="16"/>
      <c r="F1122" s="14" t="s">
        <v>4417</v>
      </c>
      <c r="G1122" s="14"/>
      <c r="H1122" s="14" t="s">
        <v>2198</v>
      </c>
      <c r="I1122" s="15">
        <v>-1237.23</v>
      </c>
      <c r="J1122" s="77">
        <v>3</v>
      </c>
      <c r="K1122" s="92"/>
    </row>
    <row r="1123" spans="1:11" ht="33.6" customHeight="1" x14ac:dyDescent="0.25">
      <c r="A1123" s="14" t="s">
        <v>1753</v>
      </c>
      <c r="B1123" s="14" t="s">
        <v>4638</v>
      </c>
      <c r="C1123" s="14" t="s">
        <v>4639</v>
      </c>
      <c r="D1123" s="16">
        <v>45827</v>
      </c>
      <c r="E1123" s="16"/>
      <c r="F1123" s="14" t="s">
        <v>4642</v>
      </c>
      <c r="G1123" s="14" t="s">
        <v>2505</v>
      </c>
      <c r="H1123" s="14" t="s">
        <v>2506</v>
      </c>
      <c r="I1123" s="15">
        <v>57.8</v>
      </c>
      <c r="J1123" s="77">
        <v>3</v>
      </c>
      <c r="K1123" s="92"/>
    </row>
    <row r="1124" spans="1:11" ht="57.6" customHeight="1" x14ac:dyDescent="0.25">
      <c r="A1124" s="14" t="s">
        <v>1753</v>
      </c>
      <c r="B1124" s="14" t="s">
        <v>2138</v>
      </c>
      <c r="C1124" s="14"/>
      <c r="D1124" s="16">
        <v>45756</v>
      </c>
      <c r="E1124" s="16"/>
      <c r="F1124" s="14" t="s">
        <v>2176</v>
      </c>
      <c r="G1124" s="14"/>
      <c r="H1124" s="14" t="s">
        <v>1972</v>
      </c>
      <c r="I1124" s="15">
        <v>13091.81</v>
      </c>
      <c r="J1124" s="77">
        <v>4</v>
      </c>
      <c r="K1124" s="92"/>
    </row>
    <row r="1125" spans="1:11" ht="54" customHeight="1" x14ac:dyDescent="0.25">
      <c r="A1125" s="14" t="s">
        <v>1753</v>
      </c>
      <c r="B1125" s="14" t="s">
        <v>2138</v>
      </c>
      <c r="C1125" s="14"/>
      <c r="D1125" s="16">
        <v>45756</v>
      </c>
      <c r="E1125" s="16"/>
      <c r="F1125" s="14" t="s">
        <v>2418</v>
      </c>
      <c r="G1125" s="14"/>
      <c r="H1125" s="14" t="s">
        <v>2419</v>
      </c>
      <c r="I1125" s="15">
        <v>10571.49</v>
      </c>
      <c r="J1125" s="77">
        <v>3</v>
      </c>
      <c r="K1125" s="92"/>
    </row>
    <row r="1126" spans="1:11" ht="51" x14ac:dyDescent="0.25">
      <c r="A1126" s="14" t="s">
        <v>1753</v>
      </c>
      <c r="B1126" s="14" t="s">
        <v>2138</v>
      </c>
      <c r="C1126" s="14"/>
      <c r="D1126" s="16">
        <v>45756</v>
      </c>
      <c r="E1126" s="16"/>
      <c r="F1126" s="14" t="s">
        <v>2420</v>
      </c>
      <c r="G1126" s="14"/>
      <c r="H1126" s="14" t="s">
        <v>2421</v>
      </c>
      <c r="I1126" s="15">
        <v>13127.24</v>
      </c>
      <c r="J1126" s="77">
        <v>5</v>
      </c>
      <c r="K1126" s="92"/>
    </row>
    <row r="1127" spans="1:11" ht="20.399999999999999" x14ac:dyDescent="0.25">
      <c r="A1127" s="14" t="s">
        <v>1753</v>
      </c>
      <c r="B1127" s="14" t="s">
        <v>2422</v>
      </c>
      <c r="C1127" s="14"/>
      <c r="D1127" s="16">
        <v>45776</v>
      </c>
      <c r="E1127" s="16"/>
      <c r="F1127" s="14" t="s">
        <v>3189</v>
      </c>
      <c r="G1127" s="14"/>
      <c r="H1127" s="14" t="s">
        <v>1806</v>
      </c>
      <c r="I1127" s="15">
        <v>193.6</v>
      </c>
      <c r="J1127" s="77">
        <v>3</v>
      </c>
      <c r="K1127" s="92"/>
    </row>
    <row r="1128" spans="1:11" ht="20.399999999999999" x14ac:dyDescent="0.25">
      <c r="A1128" s="14" t="s">
        <v>1753</v>
      </c>
      <c r="B1128" s="14" t="s">
        <v>2422</v>
      </c>
      <c r="C1128" s="14"/>
      <c r="D1128" s="16">
        <v>45776</v>
      </c>
      <c r="E1128" s="16"/>
      <c r="F1128" s="14" t="s">
        <v>3189</v>
      </c>
      <c r="G1128" s="14"/>
      <c r="H1128" s="14" t="s">
        <v>1806</v>
      </c>
      <c r="I1128" s="15">
        <v>469.48</v>
      </c>
      <c r="J1128" s="77">
        <v>5</v>
      </c>
      <c r="K1128" s="92"/>
    </row>
    <row r="1129" spans="1:11" ht="20.399999999999999" x14ac:dyDescent="0.25">
      <c r="A1129" s="14" t="s">
        <v>1753</v>
      </c>
      <c r="B1129" s="14" t="s">
        <v>2422</v>
      </c>
      <c r="C1129" s="14"/>
      <c r="D1129" s="16">
        <v>45776</v>
      </c>
      <c r="E1129" s="16"/>
      <c r="F1129" s="14" t="s">
        <v>3189</v>
      </c>
      <c r="G1129" s="14"/>
      <c r="H1129" s="14" t="s">
        <v>1806</v>
      </c>
      <c r="I1129" s="15">
        <v>387.2</v>
      </c>
      <c r="J1129" s="77">
        <v>4</v>
      </c>
      <c r="K1129" s="92"/>
    </row>
    <row r="1130" spans="1:11" ht="20.399999999999999" x14ac:dyDescent="0.25">
      <c r="A1130" s="14" t="s">
        <v>1753</v>
      </c>
      <c r="B1130" s="14" t="s">
        <v>2201</v>
      </c>
      <c r="C1130" s="14" t="s">
        <v>2202</v>
      </c>
      <c r="D1130" s="16">
        <v>45750</v>
      </c>
      <c r="E1130" s="16"/>
      <c r="F1130" s="14" t="s">
        <v>2205</v>
      </c>
      <c r="G1130" s="14" t="s">
        <v>2206</v>
      </c>
      <c r="H1130" s="14" t="s">
        <v>2209</v>
      </c>
      <c r="I1130" s="15">
        <v>351.1</v>
      </c>
      <c r="J1130" s="77">
        <v>4</v>
      </c>
      <c r="K1130" s="92"/>
    </row>
    <row r="1131" spans="1:11" ht="20.399999999999999" x14ac:dyDescent="0.25">
      <c r="A1131" s="14" t="s">
        <v>1753</v>
      </c>
      <c r="B1131" s="14" t="s">
        <v>2203</v>
      </c>
      <c r="C1131" s="14" t="s">
        <v>2204</v>
      </c>
      <c r="D1131" s="16">
        <v>45750</v>
      </c>
      <c r="E1131" s="16"/>
      <c r="F1131" s="14" t="s">
        <v>2207</v>
      </c>
      <c r="G1131" s="14" t="s">
        <v>2208</v>
      </c>
      <c r="H1131" s="14" t="s">
        <v>2210</v>
      </c>
      <c r="I1131" s="15">
        <v>149.09</v>
      </c>
      <c r="J1131" s="77">
        <v>4</v>
      </c>
      <c r="K1131" s="92"/>
    </row>
    <row r="1132" spans="1:11" ht="20.399999999999999" x14ac:dyDescent="0.25">
      <c r="A1132" s="14" t="s">
        <v>1753</v>
      </c>
      <c r="B1132" s="14" t="s">
        <v>2203</v>
      </c>
      <c r="C1132" s="14" t="s">
        <v>2204</v>
      </c>
      <c r="D1132" s="16">
        <v>45769</v>
      </c>
      <c r="E1132" s="16"/>
      <c r="F1132" s="14" t="s">
        <v>2207</v>
      </c>
      <c r="G1132" s="14" t="s">
        <v>2208</v>
      </c>
      <c r="H1132" s="14" t="s">
        <v>2210</v>
      </c>
      <c r="I1132" s="15">
        <v>174.96</v>
      </c>
      <c r="J1132" s="77">
        <v>4</v>
      </c>
      <c r="K1132" s="92"/>
    </row>
    <row r="1133" spans="1:11" ht="37.799999999999997" customHeight="1" x14ac:dyDescent="0.25">
      <c r="A1133" s="14" t="s">
        <v>1753</v>
      </c>
      <c r="B1133" s="14" t="s">
        <v>2211</v>
      </c>
      <c r="C1133" s="14" t="s">
        <v>2212</v>
      </c>
      <c r="D1133" s="16">
        <v>45750</v>
      </c>
      <c r="E1133" s="16"/>
      <c r="F1133" s="14" t="s">
        <v>2213</v>
      </c>
      <c r="G1133" s="14" t="s">
        <v>2214</v>
      </c>
      <c r="H1133" s="14" t="s">
        <v>2215</v>
      </c>
      <c r="I1133" s="15">
        <v>434.1</v>
      </c>
      <c r="J1133" s="77">
        <v>4</v>
      </c>
      <c r="K1133" s="92"/>
    </row>
    <row r="1134" spans="1:11" ht="20.399999999999999" x14ac:dyDescent="0.25">
      <c r="A1134" s="14" t="s">
        <v>1753</v>
      </c>
      <c r="B1134" s="14" t="s">
        <v>2216</v>
      </c>
      <c r="C1134" s="14" t="s">
        <v>2217</v>
      </c>
      <c r="D1134" s="16">
        <v>45750</v>
      </c>
      <c r="E1134" s="16"/>
      <c r="F1134" s="14" t="s">
        <v>2218</v>
      </c>
      <c r="G1134" s="14" t="s">
        <v>2219</v>
      </c>
      <c r="H1134" s="14" t="s">
        <v>2220</v>
      </c>
      <c r="I1134" s="15">
        <v>5475.3</v>
      </c>
      <c r="J1134" s="77">
        <v>4</v>
      </c>
      <c r="K1134" s="92"/>
    </row>
    <row r="1135" spans="1:11" ht="34.200000000000003" customHeight="1" x14ac:dyDescent="0.25">
      <c r="A1135" s="14" t="s">
        <v>1753</v>
      </c>
      <c r="B1135" s="14" t="s">
        <v>2221</v>
      </c>
      <c r="C1135" s="14" t="s">
        <v>2222</v>
      </c>
      <c r="D1135" s="16">
        <v>45757</v>
      </c>
      <c r="E1135" s="16"/>
      <c r="F1135" s="14" t="s">
        <v>2225</v>
      </c>
      <c r="G1135" s="14" t="s">
        <v>2226</v>
      </c>
      <c r="H1135" s="14" t="s">
        <v>2228</v>
      </c>
      <c r="I1135" s="15">
        <v>407.75</v>
      </c>
      <c r="J1135" s="77">
        <v>4</v>
      </c>
      <c r="K1135" s="92"/>
    </row>
    <row r="1136" spans="1:11" ht="20.399999999999999" x14ac:dyDescent="0.25">
      <c r="A1136" s="14" t="s">
        <v>1753</v>
      </c>
      <c r="B1136" s="14" t="s">
        <v>2223</v>
      </c>
      <c r="C1136" s="14" t="s">
        <v>2224</v>
      </c>
      <c r="D1136" s="16">
        <v>45757</v>
      </c>
      <c r="E1136" s="16"/>
      <c r="F1136" s="14" t="s">
        <v>2227</v>
      </c>
      <c r="G1136" s="14" t="s">
        <v>2219</v>
      </c>
      <c r="H1136" s="14" t="s">
        <v>2220</v>
      </c>
      <c r="I1136" s="15">
        <v>101.28</v>
      </c>
      <c r="J1136" s="77">
        <v>4</v>
      </c>
      <c r="K1136" s="92"/>
    </row>
    <row r="1137" spans="1:11" ht="30.6" x14ac:dyDescent="0.25">
      <c r="A1137" s="14" t="s">
        <v>1753</v>
      </c>
      <c r="B1137" s="14" t="s">
        <v>2229</v>
      </c>
      <c r="C1137" s="14" t="s">
        <v>2230</v>
      </c>
      <c r="D1137" s="16">
        <v>45757</v>
      </c>
      <c r="E1137" s="16"/>
      <c r="F1137" s="14" t="s">
        <v>2231</v>
      </c>
      <c r="G1137" s="14" t="s">
        <v>2232</v>
      </c>
      <c r="H1137" s="14" t="s">
        <v>2233</v>
      </c>
      <c r="I1137" s="15">
        <v>60.89</v>
      </c>
      <c r="J1137" s="77">
        <v>4</v>
      </c>
      <c r="K1137" s="92"/>
    </row>
    <row r="1138" spans="1:11" ht="20.399999999999999" x14ac:dyDescent="0.25">
      <c r="A1138" s="14" t="s">
        <v>1753</v>
      </c>
      <c r="B1138" s="14" t="s">
        <v>2234</v>
      </c>
      <c r="C1138" s="14" t="s">
        <v>2235</v>
      </c>
      <c r="D1138" s="16">
        <v>45761</v>
      </c>
      <c r="E1138" s="16"/>
      <c r="F1138" s="14" t="s">
        <v>2236</v>
      </c>
      <c r="G1138" s="14" t="s">
        <v>2237</v>
      </c>
      <c r="H1138" s="14" t="s">
        <v>2238</v>
      </c>
      <c r="I1138" s="15">
        <v>99.65</v>
      </c>
      <c r="J1138" s="77">
        <v>4</v>
      </c>
      <c r="K1138" s="92"/>
    </row>
    <row r="1139" spans="1:11" ht="20.399999999999999" x14ac:dyDescent="0.25">
      <c r="A1139" s="14" t="s">
        <v>1753</v>
      </c>
      <c r="B1139" s="14" t="s">
        <v>2239</v>
      </c>
      <c r="C1139" s="14" t="s">
        <v>2240</v>
      </c>
      <c r="D1139" s="16">
        <v>45764</v>
      </c>
      <c r="E1139" s="16"/>
      <c r="F1139" s="14" t="s">
        <v>2241</v>
      </c>
      <c r="G1139" s="14" t="s">
        <v>2242</v>
      </c>
      <c r="H1139" s="14" t="s">
        <v>2243</v>
      </c>
      <c r="I1139" s="15">
        <v>123</v>
      </c>
      <c r="J1139" s="77">
        <v>4</v>
      </c>
      <c r="K1139" s="92"/>
    </row>
    <row r="1140" spans="1:11" ht="30.6" x14ac:dyDescent="0.25">
      <c r="A1140" s="14" t="s">
        <v>1753</v>
      </c>
      <c r="B1140" s="14" t="s">
        <v>2244</v>
      </c>
      <c r="C1140" s="14" t="s">
        <v>2245</v>
      </c>
      <c r="D1140" s="16">
        <v>45757</v>
      </c>
      <c r="E1140" s="312"/>
      <c r="F1140" s="14" t="s">
        <v>2246</v>
      </c>
      <c r="G1140" s="14" t="s">
        <v>2247</v>
      </c>
      <c r="H1140" s="14" t="s">
        <v>2248</v>
      </c>
      <c r="I1140" s="15">
        <v>230.84</v>
      </c>
      <c r="J1140" s="77">
        <v>4</v>
      </c>
      <c r="K1140" s="92"/>
    </row>
    <row r="1141" spans="1:11" ht="20.399999999999999" x14ac:dyDescent="0.25">
      <c r="A1141" s="14" t="s">
        <v>1753</v>
      </c>
      <c r="B1141" s="14" t="s">
        <v>2249</v>
      </c>
      <c r="C1141" s="14" t="s">
        <v>2250</v>
      </c>
      <c r="D1141" s="16">
        <v>45750</v>
      </c>
      <c r="E1141" s="16"/>
      <c r="F1141" s="14" t="s">
        <v>2253</v>
      </c>
      <c r="G1141" s="14" t="s">
        <v>2254</v>
      </c>
      <c r="H1141" s="14" t="s">
        <v>2256</v>
      </c>
      <c r="I1141" s="15">
        <v>990.56</v>
      </c>
      <c r="J1141" s="77">
        <v>4</v>
      </c>
      <c r="K1141" s="92"/>
    </row>
    <row r="1142" spans="1:11" ht="20.399999999999999" x14ac:dyDescent="0.25">
      <c r="A1142" s="14" t="s">
        <v>1753</v>
      </c>
      <c r="B1142" s="14" t="s">
        <v>2251</v>
      </c>
      <c r="C1142" s="14" t="s">
        <v>2252</v>
      </c>
      <c r="D1142" s="16">
        <v>45750</v>
      </c>
      <c r="E1142" s="16"/>
      <c r="F1142" s="14" t="s">
        <v>2255</v>
      </c>
      <c r="G1142" s="14" t="s">
        <v>2254</v>
      </c>
      <c r="H1142" s="14" t="s">
        <v>2256</v>
      </c>
      <c r="I1142" s="15">
        <v>384.76</v>
      </c>
      <c r="J1142" s="77">
        <v>4</v>
      </c>
      <c r="K1142" s="92"/>
    </row>
    <row r="1143" spans="1:11" ht="20.399999999999999" x14ac:dyDescent="0.25">
      <c r="A1143" s="14" t="s">
        <v>1753</v>
      </c>
      <c r="B1143" s="14" t="s">
        <v>2257</v>
      </c>
      <c r="C1143" s="14" t="s">
        <v>2258</v>
      </c>
      <c r="D1143" s="16">
        <v>45757</v>
      </c>
      <c r="E1143" s="16"/>
      <c r="F1143" s="14" t="s">
        <v>2259</v>
      </c>
      <c r="G1143" s="14" t="s">
        <v>2260</v>
      </c>
      <c r="H1143" s="14" t="s">
        <v>188</v>
      </c>
      <c r="I1143" s="15">
        <v>4.5</v>
      </c>
      <c r="J1143" s="77">
        <v>4</v>
      </c>
      <c r="K1143" s="92"/>
    </row>
    <row r="1144" spans="1:11" ht="30.6" x14ac:dyDescent="0.25">
      <c r="A1144" s="14" t="s">
        <v>1753</v>
      </c>
      <c r="B1144" s="14" t="s">
        <v>2261</v>
      </c>
      <c r="C1144" s="14" t="s">
        <v>2262</v>
      </c>
      <c r="D1144" s="16">
        <v>45764</v>
      </c>
      <c r="E1144" s="16"/>
      <c r="F1144" s="14" t="s">
        <v>2263</v>
      </c>
      <c r="G1144" s="14" t="s">
        <v>2264</v>
      </c>
      <c r="H1144" s="14" t="s">
        <v>2265</v>
      </c>
      <c r="I1144" s="15">
        <v>615</v>
      </c>
      <c r="J1144" s="77">
        <v>4</v>
      </c>
      <c r="K1144" s="92"/>
    </row>
    <row r="1145" spans="1:11" ht="20.399999999999999" x14ac:dyDescent="0.25">
      <c r="A1145" s="14" t="s">
        <v>1753</v>
      </c>
      <c r="B1145" s="14" t="s">
        <v>2266</v>
      </c>
      <c r="C1145" s="14" t="s">
        <v>2267</v>
      </c>
      <c r="D1145" s="16">
        <v>45770</v>
      </c>
      <c r="E1145" s="16"/>
      <c r="F1145" s="14" t="s">
        <v>2268</v>
      </c>
      <c r="G1145" s="14" t="s">
        <v>2055</v>
      </c>
      <c r="H1145" s="14" t="s">
        <v>1768</v>
      </c>
      <c r="I1145" s="15">
        <v>90</v>
      </c>
      <c r="J1145" s="77">
        <v>4</v>
      </c>
      <c r="K1145" s="92"/>
    </row>
    <row r="1146" spans="1:11" ht="20.399999999999999" x14ac:dyDescent="0.25">
      <c r="A1146" s="14" t="s">
        <v>1753</v>
      </c>
      <c r="B1146" s="14" t="s">
        <v>2269</v>
      </c>
      <c r="C1146" s="14" t="s">
        <v>2270</v>
      </c>
      <c r="D1146" s="16">
        <v>45772</v>
      </c>
      <c r="E1146" s="16"/>
      <c r="F1146" s="14" t="s">
        <v>2271</v>
      </c>
      <c r="G1146" s="14" t="s">
        <v>2272</v>
      </c>
      <c r="H1146" s="14" t="s">
        <v>2273</v>
      </c>
      <c r="I1146" s="15">
        <v>51.66</v>
      </c>
      <c r="J1146" s="77">
        <v>4</v>
      </c>
      <c r="K1146" s="92"/>
    </row>
    <row r="1147" spans="1:11" ht="13.2" x14ac:dyDescent="0.25">
      <c r="A1147" s="14" t="s">
        <v>1753</v>
      </c>
      <c r="B1147" s="14" t="s">
        <v>2274</v>
      </c>
      <c r="C1147" s="14" t="s">
        <v>2275</v>
      </c>
      <c r="D1147" s="16">
        <v>45772</v>
      </c>
      <c r="E1147" s="16"/>
      <c r="F1147" s="14" t="s">
        <v>2276</v>
      </c>
      <c r="G1147" s="14" t="s">
        <v>2277</v>
      </c>
      <c r="H1147" s="14" t="s">
        <v>2278</v>
      </c>
      <c r="I1147" s="15">
        <v>1549.8</v>
      </c>
      <c r="J1147" s="77">
        <v>4</v>
      </c>
      <c r="K1147" s="92"/>
    </row>
    <row r="1148" spans="1:11" ht="20.399999999999999" x14ac:dyDescent="0.25">
      <c r="A1148" s="14" t="s">
        <v>1753</v>
      </c>
      <c r="B1148" s="14" t="s">
        <v>2292</v>
      </c>
      <c r="C1148" s="14" t="s">
        <v>2293</v>
      </c>
      <c r="D1148" s="16">
        <v>45750</v>
      </c>
      <c r="E1148" s="16"/>
      <c r="F1148" s="14" t="s">
        <v>2294</v>
      </c>
      <c r="G1148" s="14" t="s">
        <v>2032</v>
      </c>
      <c r="H1148" s="14" t="s">
        <v>2033</v>
      </c>
      <c r="I1148" s="15">
        <v>180</v>
      </c>
      <c r="J1148" s="77">
        <v>3</v>
      </c>
      <c r="K1148" s="92"/>
    </row>
    <row r="1149" spans="1:11" ht="20.399999999999999" x14ac:dyDescent="0.25">
      <c r="A1149" s="14" t="s">
        <v>1753</v>
      </c>
      <c r="B1149" s="14" t="s">
        <v>2305</v>
      </c>
      <c r="C1149" s="14" t="s">
        <v>2000</v>
      </c>
      <c r="D1149" s="16">
        <v>45750</v>
      </c>
      <c r="E1149" s="16"/>
      <c r="F1149" s="14" t="s">
        <v>2306</v>
      </c>
      <c r="G1149" s="14" t="s">
        <v>2303</v>
      </c>
      <c r="H1149" s="14" t="s">
        <v>2304</v>
      </c>
      <c r="I1149" s="15">
        <v>750</v>
      </c>
      <c r="J1149" s="77">
        <v>5</v>
      </c>
      <c r="K1149" s="92"/>
    </row>
    <row r="1150" spans="1:11" ht="20.399999999999999" x14ac:dyDescent="0.25">
      <c r="A1150" s="14" t="s">
        <v>1753</v>
      </c>
      <c r="B1150" s="14" t="s">
        <v>2307</v>
      </c>
      <c r="C1150" s="14" t="s">
        <v>2308</v>
      </c>
      <c r="D1150" s="16">
        <v>45755</v>
      </c>
      <c r="E1150" s="16"/>
      <c r="F1150" s="14" t="s">
        <v>2309</v>
      </c>
      <c r="G1150" s="14" t="s">
        <v>2310</v>
      </c>
      <c r="H1150" s="14" t="s">
        <v>2311</v>
      </c>
      <c r="I1150" s="15">
        <v>180</v>
      </c>
      <c r="J1150" s="77">
        <v>5</v>
      </c>
      <c r="K1150" s="92"/>
    </row>
    <row r="1151" spans="1:11" ht="21" customHeight="1" x14ac:dyDescent="0.25">
      <c r="A1151" s="14" t="s">
        <v>1753</v>
      </c>
      <c r="B1151" s="14" t="s">
        <v>2425</v>
      </c>
      <c r="C1151" s="14" t="s">
        <v>2307</v>
      </c>
      <c r="D1151" s="16">
        <v>45772</v>
      </c>
      <c r="E1151" s="16"/>
      <c r="F1151" s="14" t="s">
        <v>2426</v>
      </c>
      <c r="G1151" s="14"/>
      <c r="H1151" s="14" t="s">
        <v>1813</v>
      </c>
      <c r="I1151" s="15">
        <v>41.4</v>
      </c>
      <c r="J1151" s="77">
        <v>5</v>
      </c>
      <c r="K1151" s="92"/>
    </row>
    <row r="1152" spans="1:11" ht="23.4" customHeight="1" x14ac:dyDescent="0.25">
      <c r="A1152" s="14" t="s">
        <v>1753</v>
      </c>
      <c r="B1152" s="14" t="s">
        <v>2312</v>
      </c>
      <c r="C1152" s="14" t="s">
        <v>2313</v>
      </c>
      <c r="D1152" s="16">
        <v>45757</v>
      </c>
      <c r="E1152" s="16"/>
      <c r="F1152" s="14" t="s">
        <v>2316</v>
      </c>
      <c r="G1152" s="14" t="s">
        <v>2041</v>
      </c>
      <c r="H1152" s="14" t="s">
        <v>2042</v>
      </c>
      <c r="I1152" s="15">
        <v>957</v>
      </c>
      <c r="J1152" s="77">
        <v>3</v>
      </c>
      <c r="K1152" s="92"/>
    </row>
    <row r="1153" spans="1:11" ht="13.2" x14ac:dyDescent="0.25">
      <c r="A1153" s="14" t="s">
        <v>1753</v>
      </c>
      <c r="B1153" s="14" t="s">
        <v>2314</v>
      </c>
      <c r="C1153" s="14" t="s">
        <v>2315</v>
      </c>
      <c r="D1153" s="16">
        <v>45757</v>
      </c>
      <c r="E1153" s="16"/>
      <c r="F1153" s="14" t="s">
        <v>2317</v>
      </c>
      <c r="G1153" s="14" t="s">
        <v>2018</v>
      </c>
      <c r="H1153" s="14" t="s">
        <v>2019</v>
      </c>
      <c r="I1153" s="15">
        <v>1000</v>
      </c>
      <c r="J1153" s="77">
        <v>2</v>
      </c>
      <c r="K1153" s="92"/>
    </row>
    <row r="1154" spans="1:11" ht="40.799999999999997" x14ac:dyDescent="0.25">
      <c r="A1154" s="14" t="s">
        <v>1753</v>
      </c>
      <c r="B1154" s="14" t="s">
        <v>2318</v>
      </c>
      <c r="C1154" s="14" t="s">
        <v>2016</v>
      </c>
      <c r="D1154" s="16">
        <v>45757</v>
      </c>
      <c r="E1154" s="16"/>
      <c r="F1154" s="14" t="s">
        <v>2319</v>
      </c>
      <c r="G1154" s="14" t="s">
        <v>1997</v>
      </c>
      <c r="H1154" s="14" t="s">
        <v>1998</v>
      </c>
      <c r="I1154" s="15">
        <v>750</v>
      </c>
      <c r="J1154" s="77">
        <v>3</v>
      </c>
      <c r="K1154" s="92"/>
    </row>
    <row r="1155" spans="1:11" ht="47.4" customHeight="1" x14ac:dyDescent="0.25">
      <c r="A1155" s="14" t="s">
        <v>1753</v>
      </c>
      <c r="B1155" s="14" t="s">
        <v>2320</v>
      </c>
      <c r="C1155" s="14" t="s">
        <v>2321</v>
      </c>
      <c r="D1155" s="16">
        <v>45758</v>
      </c>
      <c r="E1155" s="16"/>
      <c r="F1155" s="14" t="s">
        <v>2322</v>
      </c>
      <c r="G1155" s="14" t="s">
        <v>2323</v>
      </c>
      <c r="H1155" s="14" t="s">
        <v>2324</v>
      </c>
      <c r="I1155" s="15">
        <v>9690</v>
      </c>
      <c r="J1155" s="77">
        <v>5</v>
      </c>
      <c r="K1155" s="92"/>
    </row>
    <row r="1156" spans="1:11" ht="59.4" customHeight="1" x14ac:dyDescent="0.25">
      <c r="A1156" s="14" t="s">
        <v>1753</v>
      </c>
      <c r="B1156" s="14" t="s">
        <v>4217</v>
      </c>
      <c r="C1156" s="14" t="s">
        <v>2320</v>
      </c>
      <c r="D1156" s="16">
        <v>45800</v>
      </c>
      <c r="E1156" s="16"/>
      <c r="F1156" s="14" t="s">
        <v>4218</v>
      </c>
      <c r="G1156" s="14"/>
      <c r="H1156" s="14" t="s">
        <v>1813</v>
      </c>
      <c r="I1156" s="15">
        <v>2228.6999999999998</v>
      </c>
      <c r="J1156" s="77">
        <v>5</v>
      </c>
      <c r="K1156" s="92"/>
    </row>
    <row r="1157" spans="1:11" ht="25.2" customHeight="1" x14ac:dyDescent="0.25">
      <c r="A1157" s="14" t="s">
        <v>1753</v>
      </c>
      <c r="B1157" s="14" t="s">
        <v>2325</v>
      </c>
      <c r="C1157" s="14" t="s">
        <v>2326</v>
      </c>
      <c r="D1157" s="16">
        <v>45761</v>
      </c>
      <c r="E1157" s="16"/>
      <c r="F1157" s="14" t="s">
        <v>2327</v>
      </c>
      <c r="G1157" s="14" t="s">
        <v>2328</v>
      </c>
      <c r="H1157" s="14" t="s">
        <v>2329</v>
      </c>
      <c r="I1157" s="15">
        <v>800</v>
      </c>
      <c r="J1157" s="77">
        <v>5</v>
      </c>
      <c r="K1157" s="92"/>
    </row>
    <row r="1158" spans="1:11" ht="33" customHeight="1" x14ac:dyDescent="0.25">
      <c r="A1158" s="14" t="s">
        <v>1753</v>
      </c>
      <c r="B1158" s="14" t="s">
        <v>2330</v>
      </c>
      <c r="C1158" s="14" t="s">
        <v>2331</v>
      </c>
      <c r="D1158" s="16">
        <v>45764</v>
      </c>
      <c r="E1158" s="16"/>
      <c r="F1158" s="14" t="s">
        <v>2332</v>
      </c>
      <c r="G1158" s="14" t="s">
        <v>2333</v>
      </c>
      <c r="H1158" s="14" t="s">
        <v>2334</v>
      </c>
      <c r="I1158" s="15">
        <v>750</v>
      </c>
      <c r="J1158" s="77">
        <v>3</v>
      </c>
      <c r="K1158" s="92"/>
    </row>
    <row r="1159" spans="1:11" ht="36.6" customHeight="1" x14ac:dyDescent="0.25">
      <c r="A1159" s="14" t="s">
        <v>1753</v>
      </c>
      <c r="B1159" s="14" t="s">
        <v>2335</v>
      </c>
      <c r="C1159" s="14" t="s">
        <v>2336</v>
      </c>
      <c r="D1159" s="16">
        <v>45771</v>
      </c>
      <c r="E1159" s="16"/>
      <c r="F1159" s="14" t="s">
        <v>2337</v>
      </c>
      <c r="G1159" s="14" t="s">
        <v>2338</v>
      </c>
      <c r="H1159" s="14" t="s">
        <v>2339</v>
      </c>
      <c r="I1159" s="15">
        <v>2010</v>
      </c>
      <c r="J1159" s="77">
        <v>3</v>
      </c>
      <c r="K1159" s="92"/>
    </row>
    <row r="1160" spans="1:11" ht="37.799999999999997" customHeight="1" x14ac:dyDescent="0.25">
      <c r="A1160" s="14" t="s">
        <v>1753</v>
      </c>
      <c r="B1160" s="14" t="s">
        <v>2423</v>
      </c>
      <c r="C1160" s="14" t="s">
        <v>2335</v>
      </c>
      <c r="D1160" s="16">
        <v>45772</v>
      </c>
      <c r="E1160" s="16"/>
      <c r="F1160" s="14" t="s">
        <v>2424</v>
      </c>
      <c r="G1160" s="14"/>
      <c r="H1160" s="14" t="s">
        <v>1813</v>
      </c>
      <c r="I1160" s="15">
        <v>462.3</v>
      </c>
      <c r="J1160" s="77">
        <v>3</v>
      </c>
      <c r="K1160" s="92"/>
    </row>
    <row r="1161" spans="1:11" ht="45.6" customHeight="1" x14ac:dyDescent="0.25">
      <c r="A1161" s="14" t="s">
        <v>1753</v>
      </c>
      <c r="B1161" s="14" t="s">
        <v>2340</v>
      </c>
      <c r="C1161" s="14" t="s">
        <v>2341</v>
      </c>
      <c r="D1161" s="16">
        <v>45750</v>
      </c>
      <c r="E1161" s="16"/>
      <c r="F1161" s="14" t="s">
        <v>2344</v>
      </c>
      <c r="G1161" s="14"/>
      <c r="H1161" s="14" t="s">
        <v>2345</v>
      </c>
      <c r="I1161" s="15">
        <v>250</v>
      </c>
      <c r="J1161" s="77">
        <v>5</v>
      </c>
      <c r="K1161" s="92"/>
    </row>
    <row r="1162" spans="1:11" ht="44.4" customHeight="1" x14ac:dyDescent="0.25">
      <c r="A1162" s="14" t="s">
        <v>1753</v>
      </c>
      <c r="B1162" s="14" t="s">
        <v>2342</v>
      </c>
      <c r="C1162" s="14" t="s">
        <v>2343</v>
      </c>
      <c r="D1162" s="16">
        <v>45750</v>
      </c>
      <c r="E1162" s="16"/>
      <c r="F1162" s="14" t="s">
        <v>2344</v>
      </c>
      <c r="G1162" s="14"/>
      <c r="H1162" s="14" t="s">
        <v>2346</v>
      </c>
      <c r="I1162" s="15">
        <v>290</v>
      </c>
      <c r="J1162" s="77">
        <v>5</v>
      </c>
      <c r="K1162" s="92"/>
    </row>
    <row r="1163" spans="1:11" ht="46.2" customHeight="1" x14ac:dyDescent="0.25">
      <c r="A1163" s="14" t="s">
        <v>1753</v>
      </c>
      <c r="B1163" s="14" t="s">
        <v>2347</v>
      </c>
      <c r="C1163" s="14" t="s">
        <v>2348</v>
      </c>
      <c r="D1163" s="16">
        <v>45750</v>
      </c>
      <c r="E1163" s="16"/>
      <c r="F1163" s="14" t="s">
        <v>2344</v>
      </c>
      <c r="G1163" s="14"/>
      <c r="H1163" s="14" t="s">
        <v>2351</v>
      </c>
      <c r="I1163" s="15">
        <v>250</v>
      </c>
      <c r="J1163" s="77">
        <v>5</v>
      </c>
      <c r="K1163" s="92"/>
    </row>
    <row r="1164" spans="1:11" ht="46.2" customHeight="1" x14ac:dyDescent="0.25">
      <c r="A1164" s="14" t="s">
        <v>1753</v>
      </c>
      <c r="B1164" s="14" t="s">
        <v>2349</v>
      </c>
      <c r="C1164" s="14" t="s">
        <v>2350</v>
      </c>
      <c r="D1164" s="16">
        <v>45750</v>
      </c>
      <c r="E1164" s="16"/>
      <c r="F1164" s="14" t="s">
        <v>2344</v>
      </c>
      <c r="G1164" s="14"/>
      <c r="H1164" s="14" t="s">
        <v>2352</v>
      </c>
      <c r="I1164" s="15">
        <v>290</v>
      </c>
      <c r="J1164" s="77">
        <v>5</v>
      </c>
      <c r="K1164" s="92"/>
    </row>
    <row r="1165" spans="1:11" ht="15" customHeight="1" x14ac:dyDescent="0.25">
      <c r="A1165" s="14" t="s">
        <v>1753</v>
      </c>
      <c r="B1165" s="14" t="s">
        <v>2353</v>
      </c>
      <c r="C1165" s="14" t="s">
        <v>2354</v>
      </c>
      <c r="D1165" s="16">
        <v>45757</v>
      </c>
      <c r="E1165" s="16"/>
      <c r="F1165" s="14" t="s">
        <v>2355</v>
      </c>
      <c r="G1165" s="14"/>
      <c r="H1165" s="14" t="s">
        <v>2248</v>
      </c>
      <c r="I1165" s="15">
        <v>92.15</v>
      </c>
      <c r="J1165" s="77">
        <v>5</v>
      </c>
      <c r="K1165" s="92"/>
    </row>
    <row r="1166" spans="1:11" ht="15" customHeight="1" x14ac:dyDescent="0.25">
      <c r="A1166" s="14" t="s">
        <v>1753</v>
      </c>
      <c r="B1166" s="14" t="s">
        <v>2356</v>
      </c>
      <c r="C1166" s="14" t="s">
        <v>2357</v>
      </c>
      <c r="D1166" s="16">
        <v>45761</v>
      </c>
      <c r="E1166" s="16"/>
      <c r="F1166" s="14" t="s">
        <v>2358</v>
      </c>
      <c r="G1166" s="14" t="s">
        <v>2359</v>
      </c>
      <c r="H1166" s="14" t="s">
        <v>2360</v>
      </c>
      <c r="I1166" s="15">
        <v>22.76</v>
      </c>
      <c r="J1166" s="77">
        <v>5</v>
      </c>
      <c r="K1166" s="92"/>
    </row>
    <row r="1167" spans="1:11" ht="15" customHeight="1" x14ac:dyDescent="0.25">
      <c r="A1167" s="14" t="s">
        <v>1753</v>
      </c>
      <c r="B1167" s="14" t="s">
        <v>2455</v>
      </c>
      <c r="C1167" s="14" t="s">
        <v>2456</v>
      </c>
      <c r="D1167" s="16">
        <v>45771</v>
      </c>
      <c r="E1167" s="16"/>
      <c r="F1167" s="14" t="s">
        <v>2457</v>
      </c>
      <c r="G1167" s="14" t="s">
        <v>2272</v>
      </c>
      <c r="H1167" s="14" t="s">
        <v>2273</v>
      </c>
      <c r="I1167" s="15">
        <v>724.47</v>
      </c>
      <c r="J1167" s="77">
        <v>4</v>
      </c>
      <c r="K1167" s="92"/>
    </row>
    <row r="1168" spans="1:11" ht="25.2" customHeight="1" x14ac:dyDescent="0.25">
      <c r="A1168" s="14" t="s">
        <v>1753</v>
      </c>
      <c r="B1168" s="14" t="s">
        <v>3190</v>
      </c>
      <c r="C1168" s="14" t="s">
        <v>3191</v>
      </c>
      <c r="D1168" s="16">
        <v>45800</v>
      </c>
      <c r="E1168" s="16"/>
      <c r="F1168" s="14" t="s">
        <v>3192</v>
      </c>
      <c r="G1168" s="14" t="s">
        <v>2272</v>
      </c>
      <c r="H1168" s="14" t="s">
        <v>2273</v>
      </c>
      <c r="I1168" s="15">
        <v>0</v>
      </c>
      <c r="J1168" s="77">
        <v>4</v>
      </c>
      <c r="K1168" s="92"/>
    </row>
    <row r="1169" spans="1:11" ht="69" customHeight="1" x14ac:dyDescent="0.25">
      <c r="A1169" s="14" t="s">
        <v>1753</v>
      </c>
      <c r="B1169" s="14" t="s">
        <v>2458</v>
      </c>
      <c r="C1169" s="14" t="s">
        <v>2459</v>
      </c>
      <c r="D1169" s="16">
        <v>45772</v>
      </c>
      <c r="E1169" s="16"/>
      <c r="F1169" s="14" t="s">
        <v>2460</v>
      </c>
      <c r="G1169" s="14"/>
      <c r="H1169" s="14" t="s">
        <v>2461</v>
      </c>
      <c r="I1169" s="15">
        <v>19076.8</v>
      </c>
      <c r="J1169" s="77">
        <v>3</v>
      </c>
      <c r="K1169" s="92"/>
    </row>
    <row r="1170" spans="1:11" ht="48.6" customHeight="1" x14ac:dyDescent="0.25">
      <c r="A1170" s="14" t="s">
        <v>1753</v>
      </c>
      <c r="B1170" s="14" t="s">
        <v>5667</v>
      </c>
      <c r="C1170" s="14" t="s">
        <v>5668</v>
      </c>
      <c r="D1170" s="16">
        <v>45856</v>
      </c>
      <c r="E1170" s="16"/>
      <c r="F1170" s="14" t="s">
        <v>5671</v>
      </c>
      <c r="G1170" s="14"/>
      <c r="H1170" s="14" t="s">
        <v>2461</v>
      </c>
      <c r="I1170" s="15">
        <v>0</v>
      </c>
      <c r="J1170" s="77">
        <v>3</v>
      </c>
      <c r="K1170" s="92"/>
    </row>
    <row r="1171" spans="1:11" ht="48.6" customHeight="1" x14ac:dyDescent="0.25">
      <c r="A1171" s="14" t="s">
        <v>1753</v>
      </c>
      <c r="B1171" s="14" t="s">
        <v>5673</v>
      </c>
      <c r="C1171" s="14" t="s">
        <v>5667</v>
      </c>
      <c r="D1171" s="16">
        <v>45863</v>
      </c>
      <c r="E1171" s="16"/>
      <c r="F1171" s="14" t="s">
        <v>5674</v>
      </c>
      <c r="G1171" s="14"/>
      <c r="H1171" s="14" t="s">
        <v>2461</v>
      </c>
      <c r="I1171" s="15">
        <v>2143.0500000000002</v>
      </c>
      <c r="J1171" s="77">
        <v>3</v>
      </c>
      <c r="K1171" s="92"/>
    </row>
    <row r="1172" spans="1:11" ht="57" customHeight="1" x14ac:dyDescent="0.25">
      <c r="A1172" s="14" t="s">
        <v>1753</v>
      </c>
      <c r="B1172" s="14" t="s">
        <v>5669</v>
      </c>
      <c r="C1172" s="14" t="s">
        <v>5670</v>
      </c>
      <c r="D1172" s="16">
        <v>45856</v>
      </c>
      <c r="E1172" s="16"/>
      <c r="F1172" s="14" t="s">
        <v>5672</v>
      </c>
      <c r="G1172" s="14"/>
      <c r="H1172" s="14" t="s">
        <v>2461</v>
      </c>
      <c r="I1172" s="15">
        <v>0</v>
      </c>
      <c r="J1172" s="77">
        <v>3</v>
      </c>
      <c r="K1172" s="92"/>
    </row>
    <row r="1173" spans="1:11" ht="49.2" customHeight="1" x14ac:dyDescent="0.25">
      <c r="A1173" s="14" t="s">
        <v>1753</v>
      </c>
      <c r="B1173" s="14" t="s">
        <v>5675</v>
      </c>
      <c r="C1173" s="14" t="s">
        <v>5669</v>
      </c>
      <c r="D1173" s="16">
        <v>45863</v>
      </c>
      <c r="E1173" s="16"/>
      <c r="F1173" s="14" t="s">
        <v>5676</v>
      </c>
      <c r="G1173" s="14"/>
      <c r="H1173" s="14" t="s">
        <v>2461</v>
      </c>
      <c r="I1173" s="15">
        <v>202.4</v>
      </c>
      <c r="J1173" s="77">
        <v>3</v>
      </c>
      <c r="K1173" s="92"/>
    </row>
    <row r="1174" spans="1:11" ht="37.200000000000003" customHeight="1" x14ac:dyDescent="0.25">
      <c r="A1174" s="14" t="s">
        <v>1753</v>
      </c>
      <c r="B1174" s="14" t="s">
        <v>4983</v>
      </c>
      <c r="C1174" s="14" t="s">
        <v>4984</v>
      </c>
      <c r="D1174" s="16">
        <v>45817</v>
      </c>
      <c r="E1174" s="16"/>
      <c r="F1174" s="14" t="s">
        <v>5536</v>
      </c>
      <c r="G1174" s="14"/>
      <c r="H1174" s="14" t="s">
        <v>4985</v>
      </c>
      <c r="I1174" s="15">
        <v>0</v>
      </c>
      <c r="J1174" s="77">
        <v>3</v>
      </c>
      <c r="K1174" s="92"/>
    </row>
    <row r="1175" spans="1:11" ht="36" customHeight="1" x14ac:dyDescent="0.25">
      <c r="A1175" s="14" t="s">
        <v>1753</v>
      </c>
      <c r="B1175" s="14" t="s">
        <v>4990</v>
      </c>
      <c r="C1175" s="14" t="s">
        <v>4983</v>
      </c>
      <c r="D1175" s="16">
        <v>45827</v>
      </c>
      <c r="E1175" s="16"/>
      <c r="F1175" s="14" t="s">
        <v>4991</v>
      </c>
      <c r="G1175" s="14"/>
      <c r="H1175" s="14" t="s">
        <v>1813</v>
      </c>
      <c r="I1175" s="15">
        <v>424.35</v>
      </c>
      <c r="J1175" s="77">
        <v>3</v>
      </c>
      <c r="K1175" s="92"/>
    </row>
    <row r="1176" spans="1:11" ht="49.2" customHeight="1" x14ac:dyDescent="0.25">
      <c r="A1176" s="14" t="s">
        <v>1753</v>
      </c>
      <c r="B1176" s="14" t="s">
        <v>4986</v>
      </c>
      <c r="C1176" s="14" t="s">
        <v>4987</v>
      </c>
      <c r="D1176" s="16">
        <v>45817</v>
      </c>
      <c r="E1176" s="16"/>
      <c r="F1176" s="14" t="s">
        <v>5537</v>
      </c>
      <c r="G1176" s="14"/>
      <c r="H1176" s="14" t="s">
        <v>4985</v>
      </c>
      <c r="I1176" s="15">
        <v>0</v>
      </c>
      <c r="J1176" s="77">
        <v>3</v>
      </c>
      <c r="K1176" s="92"/>
    </row>
    <row r="1177" spans="1:11" ht="36" customHeight="1" x14ac:dyDescent="0.25">
      <c r="A1177" s="14" t="s">
        <v>1753</v>
      </c>
      <c r="B1177" s="14" t="s">
        <v>4988</v>
      </c>
      <c r="C1177" s="14" t="s">
        <v>4986</v>
      </c>
      <c r="D1177" s="16">
        <v>45827</v>
      </c>
      <c r="E1177" s="16"/>
      <c r="F1177" s="14" t="s">
        <v>4989</v>
      </c>
      <c r="G1177" s="14"/>
      <c r="H1177" s="14" t="s">
        <v>1813</v>
      </c>
      <c r="I1177" s="15">
        <v>1617.87</v>
      </c>
      <c r="J1177" s="77">
        <v>3</v>
      </c>
      <c r="K1177" s="92"/>
    </row>
    <row r="1178" spans="1:11" ht="13.8" customHeight="1" x14ac:dyDescent="0.25">
      <c r="A1178" s="14" t="s">
        <v>1753</v>
      </c>
      <c r="B1178" s="14" t="s">
        <v>2138</v>
      </c>
      <c r="C1178" s="14"/>
      <c r="D1178" s="16">
        <v>45777</v>
      </c>
      <c r="E1178" s="16"/>
      <c r="F1178" s="14" t="s">
        <v>2602</v>
      </c>
      <c r="G1178" s="14"/>
      <c r="H1178" s="14" t="s">
        <v>1760</v>
      </c>
      <c r="I1178" s="15">
        <v>22</v>
      </c>
      <c r="J1178" s="77">
        <v>4</v>
      </c>
      <c r="K1178" s="92"/>
    </row>
    <row r="1179" spans="1:11" ht="44.4" customHeight="1" x14ac:dyDescent="0.25">
      <c r="A1179" s="14" t="s">
        <v>1753</v>
      </c>
      <c r="B1179" s="14" t="s">
        <v>2584</v>
      </c>
      <c r="C1179" s="14" t="s">
        <v>1774</v>
      </c>
      <c r="D1179" s="16">
        <v>45777</v>
      </c>
      <c r="E1179" s="16"/>
      <c r="F1179" s="14" t="s">
        <v>2585</v>
      </c>
      <c r="G1179" s="14" t="s">
        <v>2303</v>
      </c>
      <c r="H1179" s="14" t="s">
        <v>2304</v>
      </c>
      <c r="I1179" s="15">
        <v>323.44</v>
      </c>
      <c r="J1179" s="77">
        <v>5</v>
      </c>
      <c r="K1179" s="92"/>
    </row>
    <row r="1180" spans="1:11" ht="54.6" customHeight="1" x14ac:dyDescent="0.25">
      <c r="A1180" s="14" t="s">
        <v>1753</v>
      </c>
      <c r="B1180" s="14" t="s">
        <v>2138</v>
      </c>
      <c r="C1180" s="14"/>
      <c r="D1180" s="16">
        <v>45786</v>
      </c>
      <c r="E1180" s="16"/>
      <c r="F1180" s="14" t="s">
        <v>3185</v>
      </c>
      <c r="G1180" s="14"/>
      <c r="H1180" s="14" t="s">
        <v>1972</v>
      </c>
      <c r="I1180" s="15">
        <v>12554.94</v>
      </c>
      <c r="J1180" s="77">
        <v>4</v>
      </c>
      <c r="K1180" s="92"/>
    </row>
    <row r="1181" spans="1:11" ht="54.6" customHeight="1" x14ac:dyDescent="0.25">
      <c r="A1181" s="14" t="s">
        <v>1753</v>
      </c>
      <c r="B1181" s="14" t="s">
        <v>2138</v>
      </c>
      <c r="C1181" s="14"/>
      <c r="D1181" s="16">
        <v>45786</v>
      </c>
      <c r="E1181" s="16"/>
      <c r="F1181" s="14" t="s">
        <v>3187</v>
      </c>
      <c r="G1181" s="14"/>
      <c r="H1181" s="14" t="s">
        <v>3186</v>
      </c>
      <c r="I1181" s="15">
        <v>11271.86</v>
      </c>
      <c r="J1181" s="77">
        <v>3</v>
      </c>
      <c r="K1181" s="92"/>
    </row>
    <row r="1182" spans="1:11" ht="55.8" customHeight="1" x14ac:dyDescent="0.25">
      <c r="A1182" s="14" t="s">
        <v>1753</v>
      </c>
      <c r="B1182" s="14" t="s">
        <v>2138</v>
      </c>
      <c r="C1182" s="14"/>
      <c r="D1182" s="16">
        <v>45786</v>
      </c>
      <c r="E1182" s="16"/>
      <c r="F1182" s="14" t="s">
        <v>3188</v>
      </c>
      <c r="G1182" s="14"/>
      <c r="H1182" s="14" t="s">
        <v>2421</v>
      </c>
      <c r="I1182" s="15">
        <v>15645.56</v>
      </c>
      <c r="J1182" s="77">
        <v>5</v>
      </c>
      <c r="K1182" s="92"/>
    </row>
    <row r="1183" spans="1:11" ht="20.399999999999999" x14ac:dyDescent="0.25">
      <c r="A1183" s="14" t="s">
        <v>1753</v>
      </c>
      <c r="B1183" s="14" t="s">
        <v>5637</v>
      </c>
      <c r="C1183" s="14"/>
      <c r="D1183" s="16">
        <v>45807</v>
      </c>
      <c r="E1183" s="16"/>
      <c r="F1183" s="14" t="s">
        <v>4347</v>
      </c>
      <c r="G1183" s="14"/>
      <c r="H1183" s="14" t="s">
        <v>1806</v>
      </c>
      <c r="I1183" s="15">
        <v>203.28</v>
      </c>
      <c r="J1183" s="77">
        <v>3</v>
      </c>
      <c r="K1183" s="92"/>
    </row>
    <row r="1184" spans="1:11" ht="20.399999999999999" x14ac:dyDescent="0.25">
      <c r="A1184" s="14" t="s">
        <v>1753</v>
      </c>
      <c r="B1184" s="14" t="s">
        <v>5637</v>
      </c>
      <c r="C1184" s="14"/>
      <c r="D1184" s="16">
        <v>45807</v>
      </c>
      <c r="E1184" s="16"/>
      <c r="F1184" s="14" t="s">
        <v>4347</v>
      </c>
      <c r="G1184" s="14"/>
      <c r="H1184" s="14" t="s">
        <v>1806</v>
      </c>
      <c r="I1184" s="15">
        <v>508.2</v>
      </c>
      <c r="J1184" s="77">
        <v>5</v>
      </c>
      <c r="K1184" s="92"/>
    </row>
    <row r="1185" spans="1:11" ht="20.399999999999999" x14ac:dyDescent="0.25">
      <c r="A1185" s="14" t="s">
        <v>1753</v>
      </c>
      <c r="B1185" s="14" t="s">
        <v>5637</v>
      </c>
      <c r="C1185" s="14"/>
      <c r="D1185" s="16">
        <v>45807</v>
      </c>
      <c r="E1185" s="16"/>
      <c r="F1185" s="14" t="s">
        <v>4347</v>
      </c>
      <c r="G1185" s="14"/>
      <c r="H1185" s="14" t="s">
        <v>1806</v>
      </c>
      <c r="I1185" s="15">
        <v>406.56</v>
      </c>
      <c r="J1185" s="77">
        <v>4</v>
      </c>
      <c r="K1185" s="92"/>
    </row>
    <row r="1186" spans="1:11" ht="36.6" customHeight="1" x14ac:dyDescent="0.25">
      <c r="A1186" s="14" t="s">
        <v>1753</v>
      </c>
      <c r="B1186" s="14" t="s">
        <v>3198</v>
      </c>
      <c r="C1186" s="14" t="s">
        <v>3199</v>
      </c>
      <c r="D1186" s="16">
        <v>45784</v>
      </c>
      <c r="E1186" s="16"/>
      <c r="F1186" s="14" t="s">
        <v>5627</v>
      </c>
      <c r="G1186" s="14" t="s">
        <v>2214</v>
      </c>
      <c r="H1186" s="14" t="s">
        <v>2215</v>
      </c>
      <c r="I1186" s="15">
        <v>434.1</v>
      </c>
      <c r="J1186" s="77">
        <v>4</v>
      </c>
      <c r="K1186" s="92"/>
    </row>
    <row r="1187" spans="1:11" ht="25.8" customHeight="1" x14ac:dyDescent="0.25">
      <c r="A1187" s="14" t="s">
        <v>1753</v>
      </c>
      <c r="B1187" s="14" t="s">
        <v>3200</v>
      </c>
      <c r="C1187" s="14" t="s">
        <v>3201</v>
      </c>
      <c r="D1187" s="16">
        <v>45784</v>
      </c>
      <c r="E1187" s="16"/>
      <c r="F1187" s="14" t="s">
        <v>3202</v>
      </c>
      <c r="G1187" s="14" t="s">
        <v>2219</v>
      </c>
      <c r="H1187" s="14" t="s">
        <v>2220</v>
      </c>
      <c r="I1187" s="15">
        <v>5475.3</v>
      </c>
      <c r="J1187" s="77">
        <v>4</v>
      </c>
      <c r="K1187" s="92"/>
    </row>
    <row r="1188" spans="1:11" ht="31.2" customHeight="1" x14ac:dyDescent="0.25">
      <c r="A1188" s="14" t="s">
        <v>1753</v>
      </c>
      <c r="B1188" s="14" t="s">
        <v>3203</v>
      </c>
      <c r="C1188" s="14" t="s">
        <v>3204</v>
      </c>
      <c r="D1188" s="16">
        <v>45784</v>
      </c>
      <c r="E1188" s="16"/>
      <c r="F1188" s="14" t="s">
        <v>3205</v>
      </c>
      <c r="G1188" s="14" t="s">
        <v>3206</v>
      </c>
      <c r="H1188" s="14" t="s">
        <v>3207</v>
      </c>
      <c r="I1188" s="15">
        <v>2724.5</v>
      </c>
      <c r="J1188" s="77">
        <v>4</v>
      </c>
      <c r="K1188" s="92"/>
    </row>
    <row r="1189" spans="1:11" ht="25.8" customHeight="1" x14ac:dyDescent="0.25">
      <c r="A1189" s="14" t="s">
        <v>1753</v>
      </c>
      <c r="B1189" s="14" t="s">
        <v>3208</v>
      </c>
      <c r="C1189" s="14" t="s">
        <v>3209</v>
      </c>
      <c r="D1189" s="16">
        <v>45784</v>
      </c>
      <c r="E1189" s="16"/>
      <c r="F1189" s="14" t="s">
        <v>3210</v>
      </c>
      <c r="G1189" s="14" t="s">
        <v>2206</v>
      </c>
      <c r="H1189" s="14" t="s">
        <v>2209</v>
      </c>
      <c r="I1189" s="15">
        <v>307.89999999999998</v>
      </c>
      <c r="J1189" s="77">
        <v>4</v>
      </c>
      <c r="K1189" s="92"/>
    </row>
    <row r="1190" spans="1:11" ht="20.399999999999999" x14ac:dyDescent="0.25">
      <c r="A1190" s="14" t="s">
        <v>1753</v>
      </c>
      <c r="B1190" s="14" t="s">
        <v>3211</v>
      </c>
      <c r="C1190" s="14" t="s">
        <v>1774</v>
      </c>
      <c r="D1190" s="16">
        <v>45784</v>
      </c>
      <c r="E1190" s="16"/>
      <c r="F1190" s="14" t="s">
        <v>3212</v>
      </c>
      <c r="G1190" s="14" t="s">
        <v>3213</v>
      </c>
      <c r="H1190" s="14" t="s">
        <v>3214</v>
      </c>
      <c r="I1190" s="15">
        <v>462.5</v>
      </c>
      <c r="J1190" s="77">
        <v>4</v>
      </c>
      <c r="K1190" s="92"/>
    </row>
    <row r="1191" spans="1:11" ht="36.6" customHeight="1" x14ac:dyDescent="0.25">
      <c r="A1191" s="14" t="s">
        <v>1753</v>
      </c>
      <c r="B1191" s="14" t="s">
        <v>3215</v>
      </c>
      <c r="C1191" s="14" t="s">
        <v>3216</v>
      </c>
      <c r="D1191" s="16">
        <v>45784</v>
      </c>
      <c r="E1191" s="16"/>
      <c r="F1191" s="14" t="s">
        <v>3217</v>
      </c>
      <c r="G1191" s="14" t="s">
        <v>2226</v>
      </c>
      <c r="H1191" s="14" t="s">
        <v>2228</v>
      </c>
      <c r="I1191" s="15">
        <v>407.75</v>
      </c>
      <c r="J1191" s="77">
        <v>4</v>
      </c>
      <c r="K1191" s="92"/>
    </row>
    <row r="1192" spans="1:11" ht="36.6" customHeight="1" x14ac:dyDescent="0.25">
      <c r="A1192" s="14" t="s">
        <v>1753</v>
      </c>
      <c r="B1192" s="14" t="s">
        <v>3218</v>
      </c>
      <c r="C1192" s="14" t="s">
        <v>3219</v>
      </c>
      <c r="D1192" s="16">
        <v>45784</v>
      </c>
      <c r="E1192" s="16"/>
      <c r="F1192" s="14" t="s">
        <v>3220</v>
      </c>
      <c r="G1192" s="14" t="s">
        <v>3221</v>
      </c>
      <c r="H1192" s="14" t="s">
        <v>3222</v>
      </c>
      <c r="I1192" s="15">
        <v>553.5</v>
      </c>
      <c r="J1192" s="77">
        <v>4</v>
      </c>
      <c r="K1192" s="92"/>
    </row>
    <row r="1193" spans="1:11" ht="28.2" customHeight="1" x14ac:dyDescent="0.25">
      <c r="A1193" s="14" t="s">
        <v>1753</v>
      </c>
      <c r="B1193" s="14" t="s">
        <v>3223</v>
      </c>
      <c r="C1193" s="14" t="s">
        <v>3224</v>
      </c>
      <c r="D1193" s="16">
        <v>45784</v>
      </c>
      <c r="E1193" s="16"/>
      <c r="F1193" s="14" t="s">
        <v>3225</v>
      </c>
      <c r="G1193" s="14" t="s">
        <v>2272</v>
      </c>
      <c r="H1193" s="14" t="s">
        <v>2273</v>
      </c>
      <c r="I1193" s="15">
        <v>97.17</v>
      </c>
      <c r="J1193" s="77">
        <v>4</v>
      </c>
      <c r="K1193" s="92"/>
    </row>
    <row r="1194" spans="1:11" ht="25.2" customHeight="1" x14ac:dyDescent="0.25">
      <c r="A1194" s="14" t="s">
        <v>1753</v>
      </c>
      <c r="B1194" s="14" t="s">
        <v>3226</v>
      </c>
      <c r="C1194" s="14" t="s">
        <v>3227</v>
      </c>
      <c r="D1194" s="16">
        <v>45784</v>
      </c>
      <c r="E1194" s="16"/>
      <c r="F1194" s="14" t="s">
        <v>3228</v>
      </c>
      <c r="G1194" s="14" t="s">
        <v>2272</v>
      </c>
      <c r="H1194" s="14" t="s">
        <v>2273</v>
      </c>
      <c r="I1194" s="15">
        <v>109.47</v>
      </c>
      <c r="J1194" s="77">
        <v>4</v>
      </c>
      <c r="K1194" s="92"/>
    </row>
    <row r="1195" spans="1:11" ht="34.200000000000003" customHeight="1" x14ac:dyDescent="0.25">
      <c r="A1195" s="14" t="s">
        <v>1753</v>
      </c>
      <c r="B1195" s="14" t="s">
        <v>3229</v>
      </c>
      <c r="C1195" s="14" t="s">
        <v>3230</v>
      </c>
      <c r="D1195" s="16">
        <v>45786</v>
      </c>
      <c r="E1195" s="16"/>
      <c r="F1195" s="14" t="s">
        <v>3231</v>
      </c>
      <c r="G1195" s="14" t="s">
        <v>2232</v>
      </c>
      <c r="H1195" s="14" t="s">
        <v>2233</v>
      </c>
      <c r="I1195" s="15">
        <v>60.89</v>
      </c>
      <c r="J1195" s="77">
        <v>4</v>
      </c>
      <c r="K1195" s="92"/>
    </row>
    <row r="1196" spans="1:11" ht="24" customHeight="1" x14ac:dyDescent="0.25">
      <c r="A1196" s="14" t="s">
        <v>1753</v>
      </c>
      <c r="B1196" s="14" t="s">
        <v>3248</v>
      </c>
      <c r="C1196" s="14" t="s">
        <v>3249</v>
      </c>
      <c r="D1196" s="16">
        <v>45792</v>
      </c>
      <c r="E1196" s="16"/>
      <c r="F1196" s="14" t="s">
        <v>3250</v>
      </c>
      <c r="G1196" s="14" t="s">
        <v>3251</v>
      </c>
      <c r="H1196" s="14" t="s">
        <v>3252</v>
      </c>
      <c r="I1196" s="15">
        <v>3564.23</v>
      </c>
      <c r="J1196" s="77">
        <v>4</v>
      </c>
      <c r="K1196" s="92"/>
    </row>
    <row r="1197" spans="1:11" ht="25.2" customHeight="1" x14ac:dyDescent="0.25">
      <c r="A1197" s="14" t="s">
        <v>1753</v>
      </c>
      <c r="B1197" s="14" t="s">
        <v>3253</v>
      </c>
      <c r="C1197" s="14" t="s">
        <v>3254</v>
      </c>
      <c r="D1197" s="16">
        <v>45796</v>
      </c>
      <c r="E1197" s="16"/>
      <c r="F1197" s="14" t="s">
        <v>3255</v>
      </c>
      <c r="G1197" s="14" t="s">
        <v>2242</v>
      </c>
      <c r="H1197" s="14" t="s">
        <v>2243</v>
      </c>
      <c r="I1197" s="15">
        <v>123</v>
      </c>
      <c r="J1197" s="77">
        <v>4</v>
      </c>
      <c r="K1197" s="92"/>
    </row>
    <row r="1198" spans="1:11" ht="13.2" x14ac:dyDescent="0.25">
      <c r="A1198" s="14" t="s">
        <v>1753</v>
      </c>
      <c r="B1198" s="14" t="s">
        <v>3259</v>
      </c>
      <c r="C1198" s="14" t="s">
        <v>3260</v>
      </c>
      <c r="D1198" s="16">
        <v>45798</v>
      </c>
      <c r="E1198" s="16"/>
      <c r="F1198" s="14" t="s">
        <v>3261</v>
      </c>
      <c r="G1198" s="14" t="s">
        <v>3262</v>
      </c>
      <c r="H1198" s="14" t="s">
        <v>3263</v>
      </c>
      <c r="I1198" s="15">
        <v>2500</v>
      </c>
      <c r="J1198" s="77">
        <v>4</v>
      </c>
      <c r="K1198" s="92"/>
    </row>
    <row r="1199" spans="1:11" ht="20.399999999999999" x14ac:dyDescent="0.25">
      <c r="A1199" s="14" t="s">
        <v>1753</v>
      </c>
      <c r="B1199" s="14" t="s">
        <v>3264</v>
      </c>
      <c r="C1199" s="14" t="s">
        <v>3265</v>
      </c>
      <c r="D1199" s="16">
        <v>45798</v>
      </c>
      <c r="E1199" s="16"/>
      <c r="F1199" s="14" t="s">
        <v>3266</v>
      </c>
      <c r="G1199" s="14" t="s">
        <v>2272</v>
      </c>
      <c r="H1199" s="14" t="s">
        <v>2273</v>
      </c>
      <c r="I1199" s="15">
        <v>51.66</v>
      </c>
      <c r="J1199" s="77">
        <v>4</v>
      </c>
      <c r="K1199" s="92"/>
    </row>
    <row r="1200" spans="1:11" ht="20.399999999999999" x14ac:dyDescent="0.25">
      <c r="A1200" s="14" t="s">
        <v>1753</v>
      </c>
      <c r="B1200" s="14" t="s">
        <v>3267</v>
      </c>
      <c r="C1200" s="14" t="s">
        <v>3268</v>
      </c>
      <c r="D1200" s="16">
        <v>45798</v>
      </c>
      <c r="E1200" s="16"/>
      <c r="F1200" s="14" t="s">
        <v>3269</v>
      </c>
      <c r="G1200" s="14" t="s">
        <v>2237</v>
      </c>
      <c r="H1200" s="14" t="s">
        <v>2238</v>
      </c>
      <c r="I1200" s="15">
        <v>85.45</v>
      </c>
      <c r="J1200" s="77">
        <v>4</v>
      </c>
      <c r="K1200" s="92"/>
    </row>
    <row r="1201" spans="1:11" ht="20.399999999999999" x14ac:dyDescent="0.25">
      <c r="A1201" s="14" t="s">
        <v>1753</v>
      </c>
      <c r="B1201" s="14" t="s">
        <v>3270</v>
      </c>
      <c r="C1201" s="14" t="s">
        <v>3271</v>
      </c>
      <c r="D1201" s="16">
        <v>45798</v>
      </c>
      <c r="E1201" s="16"/>
      <c r="F1201" s="14" t="s">
        <v>3272</v>
      </c>
      <c r="G1201" s="14" t="s">
        <v>2219</v>
      </c>
      <c r="H1201" s="14" t="s">
        <v>2220</v>
      </c>
      <c r="I1201" s="15">
        <v>98.48</v>
      </c>
      <c r="J1201" s="77">
        <v>4</v>
      </c>
      <c r="K1201" s="92"/>
    </row>
    <row r="1202" spans="1:11" ht="13.2" x14ac:dyDescent="0.25">
      <c r="A1202" s="14" t="s">
        <v>1753</v>
      </c>
      <c r="B1202" s="14" t="s">
        <v>3273</v>
      </c>
      <c r="C1202" s="14" t="s">
        <v>3274</v>
      </c>
      <c r="D1202" s="16">
        <v>45798</v>
      </c>
      <c r="E1202" s="16"/>
      <c r="F1202" s="14" t="s">
        <v>3275</v>
      </c>
      <c r="G1202" s="14" t="s">
        <v>2277</v>
      </c>
      <c r="H1202" s="14" t="s">
        <v>2278</v>
      </c>
      <c r="I1202" s="15">
        <v>359.78</v>
      </c>
      <c r="J1202" s="77">
        <v>4</v>
      </c>
      <c r="K1202" s="92"/>
    </row>
    <row r="1203" spans="1:11" ht="20.399999999999999" x14ac:dyDescent="0.25">
      <c r="A1203" s="14" t="s">
        <v>1753</v>
      </c>
      <c r="B1203" s="14" t="s">
        <v>3287</v>
      </c>
      <c r="C1203" s="14" t="s">
        <v>3288</v>
      </c>
      <c r="D1203" s="16">
        <v>45806</v>
      </c>
      <c r="E1203" s="16"/>
      <c r="F1203" s="14" t="s">
        <v>3289</v>
      </c>
      <c r="G1203" s="14" t="s">
        <v>2208</v>
      </c>
      <c r="H1203" s="14" t="s">
        <v>2058</v>
      </c>
      <c r="I1203" s="15">
        <v>106.6</v>
      </c>
      <c r="J1203" s="77">
        <v>3</v>
      </c>
      <c r="K1203" s="92"/>
    </row>
    <row r="1204" spans="1:11" ht="20.399999999999999" x14ac:dyDescent="0.25">
      <c r="A1204" s="14" t="s">
        <v>1753</v>
      </c>
      <c r="B1204" s="14" t="s">
        <v>3287</v>
      </c>
      <c r="C1204" s="14" t="s">
        <v>3288</v>
      </c>
      <c r="D1204" s="16">
        <v>45806</v>
      </c>
      <c r="E1204" s="16"/>
      <c r="F1204" s="14" t="s">
        <v>3289</v>
      </c>
      <c r="G1204" s="14" t="s">
        <v>2208</v>
      </c>
      <c r="H1204" s="14" t="s">
        <v>2058</v>
      </c>
      <c r="I1204" s="15">
        <v>112.6</v>
      </c>
      <c r="J1204" s="77">
        <v>5</v>
      </c>
      <c r="K1204" s="92"/>
    </row>
    <row r="1205" spans="1:11" ht="20.399999999999999" x14ac:dyDescent="0.25">
      <c r="A1205" s="14" t="s">
        <v>1753</v>
      </c>
      <c r="B1205" s="14" t="s">
        <v>3287</v>
      </c>
      <c r="C1205" s="14" t="s">
        <v>3288</v>
      </c>
      <c r="D1205" s="16">
        <v>45806</v>
      </c>
      <c r="E1205" s="16"/>
      <c r="F1205" s="14" t="s">
        <v>3289</v>
      </c>
      <c r="G1205" s="14" t="s">
        <v>2208</v>
      </c>
      <c r="H1205" s="14" t="s">
        <v>2058</v>
      </c>
      <c r="I1205" s="15">
        <v>527.20000000000005</v>
      </c>
      <c r="J1205" s="77">
        <v>4</v>
      </c>
      <c r="K1205" s="92"/>
    </row>
    <row r="1206" spans="1:11" ht="20.399999999999999" x14ac:dyDescent="0.25">
      <c r="A1206" s="14" t="s">
        <v>1753</v>
      </c>
      <c r="B1206" s="14" t="s">
        <v>3290</v>
      </c>
      <c r="C1206" s="14" t="s">
        <v>3291</v>
      </c>
      <c r="D1206" s="16">
        <v>45784</v>
      </c>
      <c r="E1206" s="16"/>
      <c r="F1206" s="14" t="s">
        <v>3292</v>
      </c>
      <c r="G1206" s="14"/>
      <c r="H1206" s="14" t="s">
        <v>3293</v>
      </c>
      <c r="I1206" s="15">
        <v>6.2</v>
      </c>
      <c r="J1206" s="77">
        <v>4</v>
      </c>
      <c r="K1206" s="92"/>
    </row>
    <row r="1207" spans="1:11" ht="20.399999999999999" x14ac:dyDescent="0.25">
      <c r="A1207" s="14" t="s">
        <v>1753</v>
      </c>
      <c r="B1207" s="14" t="s">
        <v>3294</v>
      </c>
      <c r="C1207" s="14" t="s">
        <v>3295</v>
      </c>
      <c r="D1207" s="16">
        <v>45784</v>
      </c>
      <c r="E1207" s="16"/>
      <c r="F1207" s="14" t="s">
        <v>3292</v>
      </c>
      <c r="G1207" s="14"/>
      <c r="H1207" s="14" t="s">
        <v>3296</v>
      </c>
      <c r="I1207" s="15">
        <v>9.8000000000000007</v>
      </c>
      <c r="J1207" s="77">
        <v>4</v>
      </c>
      <c r="K1207" s="92"/>
    </row>
    <row r="1208" spans="1:11" ht="20.399999999999999" x14ac:dyDescent="0.25">
      <c r="A1208" s="14" t="s">
        <v>1753</v>
      </c>
      <c r="B1208" s="14" t="s">
        <v>3297</v>
      </c>
      <c r="C1208" s="14" t="s">
        <v>3298</v>
      </c>
      <c r="D1208" s="16">
        <v>45784</v>
      </c>
      <c r="E1208" s="16"/>
      <c r="F1208" s="14" t="s">
        <v>3292</v>
      </c>
      <c r="G1208" s="14"/>
      <c r="H1208" s="14" t="s">
        <v>3299</v>
      </c>
      <c r="I1208" s="15">
        <v>17.8</v>
      </c>
      <c r="J1208" s="77">
        <v>4</v>
      </c>
      <c r="K1208" s="92"/>
    </row>
    <row r="1209" spans="1:11" ht="20.399999999999999" x14ac:dyDescent="0.25">
      <c r="A1209" s="14" t="s">
        <v>1753</v>
      </c>
      <c r="B1209" s="14" t="s">
        <v>3300</v>
      </c>
      <c r="C1209" s="14" t="s">
        <v>3301</v>
      </c>
      <c r="D1209" s="16">
        <v>45784</v>
      </c>
      <c r="E1209" s="16"/>
      <c r="F1209" s="14" t="s">
        <v>3292</v>
      </c>
      <c r="G1209" s="14"/>
      <c r="H1209" s="14" t="s">
        <v>3302</v>
      </c>
      <c r="I1209" s="15">
        <v>46.3</v>
      </c>
      <c r="J1209" s="77">
        <v>4</v>
      </c>
      <c r="K1209" s="92"/>
    </row>
    <row r="1210" spans="1:11" ht="20.399999999999999" x14ac:dyDescent="0.25">
      <c r="A1210" s="14" t="s">
        <v>1753</v>
      </c>
      <c r="B1210" s="14" t="s">
        <v>3303</v>
      </c>
      <c r="C1210" s="14" t="s">
        <v>3304</v>
      </c>
      <c r="D1210" s="16">
        <v>45784</v>
      </c>
      <c r="E1210" s="16"/>
      <c r="F1210" s="14" t="s">
        <v>3292</v>
      </c>
      <c r="G1210" s="14"/>
      <c r="H1210" s="14" t="s">
        <v>3305</v>
      </c>
      <c r="I1210" s="15">
        <v>16</v>
      </c>
      <c r="J1210" s="77">
        <v>4</v>
      </c>
      <c r="K1210" s="92"/>
    </row>
    <row r="1211" spans="1:11" ht="20.399999999999999" x14ac:dyDescent="0.25">
      <c r="A1211" s="14" t="s">
        <v>1753</v>
      </c>
      <c r="B1211" s="14" t="s">
        <v>3306</v>
      </c>
      <c r="C1211" s="14" t="s">
        <v>3307</v>
      </c>
      <c r="D1211" s="16">
        <v>45784</v>
      </c>
      <c r="E1211" s="16"/>
      <c r="F1211" s="14" t="s">
        <v>3292</v>
      </c>
      <c r="G1211" s="14"/>
      <c r="H1211" s="14" t="s">
        <v>3308</v>
      </c>
      <c r="I1211" s="15">
        <v>15.4</v>
      </c>
      <c r="J1211" s="77">
        <v>4</v>
      </c>
      <c r="K1211" s="92"/>
    </row>
    <row r="1212" spans="1:11" ht="20.399999999999999" x14ac:dyDescent="0.25">
      <c r="A1212" s="14" t="s">
        <v>1753</v>
      </c>
      <c r="B1212" s="14" t="s">
        <v>3309</v>
      </c>
      <c r="C1212" s="14" t="s">
        <v>3310</v>
      </c>
      <c r="D1212" s="16">
        <v>45784</v>
      </c>
      <c r="E1212" s="16"/>
      <c r="F1212" s="14" t="s">
        <v>3292</v>
      </c>
      <c r="G1212" s="14"/>
      <c r="H1212" s="14" t="s">
        <v>3311</v>
      </c>
      <c r="I1212" s="15">
        <v>19</v>
      </c>
      <c r="J1212" s="77">
        <v>4</v>
      </c>
      <c r="K1212" s="92"/>
    </row>
    <row r="1213" spans="1:11" ht="20.399999999999999" x14ac:dyDescent="0.25">
      <c r="A1213" s="14" t="s">
        <v>1753</v>
      </c>
      <c r="B1213" s="14" t="s">
        <v>3312</v>
      </c>
      <c r="C1213" s="14" t="s">
        <v>3313</v>
      </c>
      <c r="D1213" s="16">
        <v>45790</v>
      </c>
      <c r="E1213" s="16"/>
      <c r="F1213" s="14" t="s">
        <v>3292</v>
      </c>
      <c r="G1213" s="14"/>
      <c r="H1213" s="14" t="s">
        <v>2885</v>
      </c>
      <c r="I1213" s="15">
        <v>7.8</v>
      </c>
      <c r="J1213" s="77">
        <v>4</v>
      </c>
      <c r="K1213" s="92"/>
    </row>
    <row r="1214" spans="1:11" ht="20.399999999999999" x14ac:dyDescent="0.25">
      <c r="A1214" s="14" t="s">
        <v>1753</v>
      </c>
      <c r="B1214" s="14" t="s">
        <v>3314</v>
      </c>
      <c r="C1214" s="14" t="s">
        <v>3315</v>
      </c>
      <c r="D1214" s="16">
        <v>45790</v>
      </c>
      <c r="E1214" s="16"/>
      <c r="F1214" s="14" t="s">
        <v>3292</v>
      </c>
      <c r="G1214" s="14"/>
      <c r="H1214" s="14" t="s">
        <v>3316</v>
      </c>
      <c r="I1214" s="15">
        <v>20.6</v>
      </c>
      <c r="J1214" s="77">
        <v>4</v>
      </c>
      <c r="K1214" s="92"/>
    </row>
    <row r="1215" spans="1:11" ht="20.399999999999999" x14ac:dyDescent="0.25">
      <c r="A1215" s="14" t="s">
        <v>1753</v>
      </c>
      <c r="B1215" s="14" t="s">
        <v>3317</v>
      </c>
      <c r="C1215" s="14" t="s">
        <v>3318</v>
      </c>
      <c r="D1215" s="16">
        <v>45790</v>
      </c>
      <c r="E1215" s="16"/>
      <c r="F1215" s="14" t="s">
        <v>3292</v>
      </c>
      <c r="G1215" s="14"/>
      <c r="H1215" s="14" t="s">
        <v>3319</v>
      </c>
      <c r="I1215" s="15">
        <v>25.7</v>
      </c>
      <c r="J1215" s="77">
        <v>4</v>
      </c>
      <c r="K1215" s="92"/>
    </row>
    <row r="1216" spans="1:11" ht="20.399999999999999" x14ac:dyDescent="0.25">
      <c r="A1216" s="14" t="s">
        <v>1753</v>
      </c>
      <c r="B1216" s="14" t="s">
        <v>3320</v>
      </c>
      <c r="C1216" s="14" t="s">
        <v>3321</v>
      </c>
      <c r="D1216" s="16">
        <v>45799</v>
      </c>
      <c r="E1216" s="16"/>
      <c r="F1216" s="14" t="s">
        <v>3292</v>
      </c>
      <c r="G1216" s="14"/>
      <c r="H1216" s="14" t="s">
        <v>3322</v>
      </c>
      <c r="I1216" s="15">
        <v>83.92</v>
      </c>
      <c r="J1216" s="77">
        <v>4</v>
      </c>
      <c r="K1216" s="92"/>
    </row>
    <row r="1217" spans="1:11" ht="20.399999999999999" x14ac:dyDescent="0.25">
      <c r="A1217" s="14" t="s">
        <v>1753</v>
      </c>
      <c r="B1217" s="14" t="s">
        <v>3323</v>
      </c>
      <c r="C1217" s="14" t="s">
        <v>3324</v>
      </c>
      <c r="D1217" s="16">
        <v>45799</v>
      </c>
      <c r="E1217" s="16"/>
      <c r="F1217" s="14" t="s">
        <v>3292</v>
      </c>
      <c r="G1217" s="14"/>
      <c r="H1217" s="14" t="s">
        <v>2902</v>
      </c>
      <c r="I1217" s="15">
        <v>2.8</v>
      </c>
      <c r="J1217" s="77">
        <v>4</v>
      </c>
      <c r="K1217" s="92"/>
    </row>
    <row r="1218" spans="1:11" ht="25.8" customHeight="1" x14ac:dyDescent="0.25">
      <c r="A1218" s="14" t="s">
        <v>1753</v>
      </c>
      <c r="B1218" s="14" t="s">
        <v>3450</v>
      </c>
      <c r="C1218" s="14" t="s">
        <v>3451</v>
      </c>
      <c r="D1218" s="16">
        <v>45782</v>
      </c>
      <c r="E1218" s="16"/>
      <c r="F1218" s="14" t="s">
        <v>3452</v>
      </c>
      <c r="G1218" s="14" t="s">
        <v>2338</v>
      </c>
      <c r="H1218" s="14" t="s">
        <v>2339</v>
      </c>
      <c r="I1218" s="15">
        <v>607.20000000000005</v>
      </c>
      <c r="J1218" s="77">
        <v>3</v>
      </c>
      <c r="K1218" s="92"/>
    </row>
    <row r="1219" spans="1:11" ht="31.2" customHeight="1" x14ac:dyDescent="0.25">
      <c r="A1219" s="14" t="s">
        <v>1753</v>
      </c>
      <c r="B1219" s="14" t="s">
        <v>4215</v>
      </c>
      <c r="C1219" s="14" t="s">
        <v>3450</v>
      </c>
      <c r="D1219" s="16">
        <v>45800</v>
      </c>
      <c r="E1219" s="16"/>
      <c r="F1219" s="14" t="s">
        <v>4216</v>
      </c>
      <c r="G1219" s="14"/>
      <c r="H1219" s="14" t="s">
        <v>1813</v>
      </c>
      <c r="I1219" s="15">
        <v>139.66</v>
      </c>
      <c r="J1219" s="77">
        <v>3</v>
      </c>
      <c r="K1219" s="92"/>
    </row>
    <row r="1220" spans="1:11" ht="30.6" x14ac:dyDescent="0.25">
      <c r="A1220" s="14" t="s">
        <v>1753</v>
      </c>
      <c r="B1220" s="14" t="s">
        <v>3453</v>
      </c>
      <c r="C1220" s="14" t="s">
        <v>3454</v>
      </c>
      <c r="D1220" s="16">
        <v>45782</v>
      </c>
      <c r="E1220" s="16"/>
      <c r="F1220" s="14" t="s">
        <v>3455</v>
      </c>
      <c r="G1220" s="14" t="s">
        <v>3456</v>
      </c>
      <c r="H1220" s="14" t="s">
        <v>3457</v>
      </c>
      <c r="I1220" s="15">
        <v>1614.84</v>
      </c>
      <c r="J1220" s="77">
        <v>5</v>
      </c>
      <c r="K1220" s="92"/>
    </row>
    <row r="1221" spans="1:11" ht="20.399999999999999" x14ac:dyDescent="0.25">
      <c r="A1221" s="14" t="s">
        <v>1753</v>
      </c>
      <c r="B1221" s="14" t="s">
        <v>3458</v>
      </c>
      <c r="C1221" s="14" t="s">
        <v>3459</v>
      </c>
      <c r="D1221" s="16">
        <v>45782</v>
      </c>
      <c r="E1221" s="16"/>
      <c r="F1221" s="14" t="s">
        <v>3460</v>
      </c>
      <c r="G1221" s="14" t="s">
        <v>2032</v>
      </c>
      <c r="H1221" s="14" t="s">
        <v>2033</v>
      </c>
      <c r="I1221" s="15">
        <v>135</v>
      </c>
      <c r="J1221" s="77">
        <v>3</v>
      </c>
      <c r="K1221" s="92"/>
    </row>
    <row r="1222" spans="1:11" ht="20.399999999999999" x14ac:dyDescent="0.25">
      <c r="A1222" s="14" t="s">
        <v>1753</v>
      </c>
      <c r="B1222" s="14" t="s">
        <v>3461</v>
      </c>
      <c r="C1222" s="14" t="s">
        <v>3462</v>
      </c>
      <c r="D1222" s="16">
        <v>45784</v>
      </c>
      <c r="E1222" s="16"/>
      <c r="F1222" s="14" t="s">
        <v>3463</v>
      </c>
      <c r="G1222" s="14" t="s">
        <v>2208</v>
      </c>
      <c r="H1222" s="14" t="s">
        <v>2058</v>
      </c>
      <c r="I1222" s="15">
        <v>105</v>
      </c>
      <c r="J1222" s="77">
        <v>3</v>
      </c>
      <c r="K1222" s="92"/>
    </row>
    <row r="1223" spans="1:11" ht="20.399999999999999" x14ac:dyDescent="0.25">
      <c r="A1223" s="14" t="s">
        <v>1753</v>
      </c>
      <c r="B1223" s="14" t="s">
        <v>3461</v>
      </c>
      <c r="C1223" s="14" t="s">
        <v>3462</v>
      </c>
      <c r="D1223" s="16">
        <v>45784</v>
      </c>
      <c r="E1223" s="16"/>
      <c r="F1223" s="14" t="s">
        <v>3463</v>
      </c>
      <c r="G1223" s="14" t="s">
        <v>2208</v>
      </c>
      <c r="H1223" s="14" t="s">
        <v>2058</v>
      </c>
      <c r="I1223" s="15">
        <v>136.5</v>
      </c>
      <c r="J1223" s="77">
        <v>5</v>
      </c>
      <c r="K1223" s="92"/>
    </row>
    <row r="1224" spans="1:11" ht="20.399999999999999" x14ac:dyDescent="0.25">
      <c r="A1224" s="14" t="s">
        <v>1753</v>
      </c>
      <c r="B1224" s="14" t="s">
        <v>3461</v>
      </c>
      <c r="C1224" s="14" t="s">
        <v>3462</v>
      </c>
      <c r="D1224" s="16">
        <v>45784</v>
      </c>
      <c r="E1224" s="16"/>
      <c r="F1224" s="14" t="s">
        <v>3463</v>
      </c>
      <c r="G1224" s="14" t="s">
        <v>2208</v>
      </c>
      <c r="H1224" s="14" t="s">
        <v>2058</v>
      </c>
      <c r="I1224" s="15">
        <v>447.44</v>
      </c>
      <c r="J1224" s="77">
        <v>4</v>
      </c>
      <c r="K1224" s="92"/>
    </row>
    <row r="1225" spans="1:11" ht="13.2" x14ac:dyDescent="0.25">
      <c r="A1225" s="14" t="s">
        <v>1753</v>
      </c>
      <c r="B1225" s="14" t="s">
        <v>3464</v>
      </c>
      <c r="C1225" s="14" t="s">
        <v>3465</v>
      </c>
      <c r="D1225" s="16">
        <v>45784</v>
      </c>
      <c r="E1225" s="16"/>
      <c r="F1225" s="14" t="s">
        <v>2317</v>
      </c>
      <c r="G1225" s="14" t="s">
        <v>2036</v>
      </c>
      <c r="H1225" s="14" t="s">
        <v>2037</v>
      </c>
      <c r="I1225" s="15">
        <v>400</v>
      </c>
      <c r="J1225" s="77">
        <v>2</v>
      </c>
      <c r="K1225" s="92"/>
    </row>
    <row r="1226" spans="1:11" ht="13.2" x14ac:dyDescent="0.25">
      <c r="A1226" s="14" t="s">
        <v>1753</v>
      </c>
      <c r="B1226" s="14" t="s">
        <v>3466</v>
      </c>
      <c r="C1226" s="14" t="s">
        <v>3467</v>
      </c>
      <c r="D1226" s="16">
        <v>45784</v>
      </c>
      <c r="E1226" s="16"/>
      <c r="F1226" s="14" t="s">
        <v>3468</v>
      </c>
      <c r="G1226" s="14" t="s">
        <v>2036</v>
      </c>
      <c r="H1226" s="14" t="s">
        <v>2037</v>
      </c>
      <c r="I1226" s="15">
        <v>400</v>
      </c>
      <c r="J1226" s="77">
        <v>2</v>
      </c>
      <c r="K1226" s="92"/>
    </row>
    <row r="1227" spans="1:11" ht="30.6" x14ac:dyDescent="0.25">
      <c r="A1227" s="14" t="s">
        <v>1753</v>
      </c>
      <c r="B1227" s="14" t="s">
        <v>3469</v>
      </c>
      <c r="C1227" s="14" t="s">
        <v>3470</v>
      </c>
      <c r="D1227" s="16">
        <v>45784</v>
      </c>
      <c r="E1227" s="16"/>
      <c r="F1227" s="14" t="s">
        <v>3471</v>
      </c>
      <c r="G1227" s="14" t="s">
        <v>2333</v>
      </c>
      <c r="H1227" s="14" t="s">
        <v>2334</v>
      </c>
      <c r="I1227" s="15">
        <v>750</v>
      </c>
      <c r="J1227" s="77">
        <v>3</v>
      </c>
      <c r="K1227" s="92"/>
    </row>
    <row r="1228" spans="1:11" ht="13.2" x14ac:dyDescent="0.25">
      <c r="A1228" s="14" t="s">
        <v>1753</v>
      </c>
      <c r="B1228" s="14" t="s">
        <v>3472</v>
      </c>
      <c r="C1228" s="14" t="s">
        <v>3473</v>
      </c>
      <c r="D1228" s="16">
        <v>45784</v>
      </c>
      <c r="E1228" s="16"/>
      <c r="F1228" s="14" t="s">
        <v>3468</v>
      </c>
      <c r="G1228" s="14" t="s">
        <v>2018</v>
      </c>
      <c r="H1228" s="14" t="s">
        <v>2019</v>
      </c>
      <c r="I1228" s="15">
        <v>1000</v>
      </c>
      <c r="J1228" s="77">
        <v>2</v>
      </c>
      <c r="K1228" s="92"/>
    </row>
    <row r="1229" spans="1:11" ht="20.399999999999999" x14ac:dyDescent="0.25">
      <c r="A1229" s="14" t="s">
        <v>1753</v>
      </c>
      <c r="B1229" s="14" t="s">
        <v>3474</v>
      </c>
      <c r="C1229" s="14" t="s">
        <v>3475</v>
      </c>
      <c r="D1229" s="16">
        <v>45784</v>
      </c>
      <c r="E1229" s="16"/>
      <c r="F1229" s="14" t="s">
        <v>3476</v>
      </c>
      <c r="G1229" s="14" t="s">
        <v>2303</v>
      </c>
      <c r="H1229" s="14" t="s">
        <v>2304</v>
      </c>
      <c r="I1229" s="15">
        <v>750</v>
      </c>
      <c r="J1229" s="77">
        <v>5</v>
      </c>
      <c r="K1229" s="92"/>
    </row>
    <row r="1230" spans="1:11" ht="20.399999999999999" x14ac:dyDescent="0.25">
      <c r="A1230" s="14" t="s">
        <v>1753</v>
      </c>
      <c r="B1230" s="14" t="s">
        <v>3477</v>
      </c>
      <c r="C1230" s="14" t="s">
        <v>2000</v>
      </c>
      <c r="D1230" s="16">
        <v>45784</v>
      </c>
      <c r="E1230" s="16"/>
      <c r="F1230" s="14" t="s">
        <v>3478</v>
      </c>
      <c r="G1230" s="14" t="s">
        <v>3479</v>
      </c>
      <c r="H1230" s="14" t="s">
        <v>3480</v>
      </c>
      <c r="I1230" s="15">
        <v>750</v>
      </c>
      <c r="J1230" s="77">
        <v>3</v>
      </c>
      <c r="K1230" s="92"/>
    </row>
    <row r="1231" spans="1:11" ht="48.6" customHeight="1" x14ac:dyDescent="0.25">
      <c r="A1231" s="14" t="s">
        <v>1753</v>
      </c>
      <c r="B1231" s="14" t="s">
        <v>3481</v>
      </c>
      <c r="C1231" s="14" t="s">
        <v>2301</v>
      </c>
      <c r="D1231" s="16">
        <v>45784</v>
      </c>
      <c r="E1231" s="16"/>
      <c r="F1231" s="14" t="s">
        <v>3482</v>
      </c>
      <c r="G1231" s="14" t="s">
        <v>3479</v>
      </c>
      <c r="H1231" s="14" t="s">
        <v>3480</v>
      </c>
      <c r="I1231" s="15">
        <v>681.95</v>
      </c>
      <c r="J1231" s="77">
        <v>3</v>
      </c>
      <c r="K1231" s="92"/>
    </row>
    <row r="1232" spans="1:11" ht="20.399999999999999" x14ac:dyDescent="0.25">
      <c r="A1232" s="14" t="s">
        <v>1753</v>
      </c>
      <c r="B1232" s="14" t="s">
        <v>3485</v>
      </c>
      <c r="C1232" s="14" t="s">
        <v>3486</v>
      </c>
      <c r="D1232" s="16">
        <v>45791</v>
      </c>
      <c r="E1232" s="16"/>
      <c r="F1232" s="14" t="s">
        <v>3487</v>
      </c>
      <c r="G1232" s="14" t="s">
        <v>2328</v>
      </c>
      <c r="H1232" s="14" t="s">
        <v>2329</v>
      </c>
      <c r="I1232" s="15">
        <v>60</v>
      </c>
      <c r="J1232" s="77">
        <v>5</v>
      </c>
      <c r="K1232" s="92"/>
    </row>
    <row r="1233" spans="1:11" ht="20.399999999999999" x14ac:dyDescent="0.25">
      <c r="A1233" s="14" t="s">
        <v>1753</v>
      </c>
      <c r="B1233" s="14" t="s">
        <v>3501</v>
      </c>
      <c r="C1233" s="14" t="s">
        <v>3502</v>
      </c>
      <c r="D1233" s="16">
        <v>45792</v>
      </c>
      <c r="E1233" s="16"/>
      <c r="F1233" s="14" t="s">
        <v>3503</v>
      </c>
      <c r="G1233" s="14" t="s">
        <v>2310</v>
      </c>
      <c r="H1233" s="14" t="s">
        <v>2311</v>
      </c>
      <c r="I1233" s="15">
        <v>180</v>
      </c>
      <c r="J1233" s="77">
        <v>5</v>
      </c>
      <c r="K1233" s="92"/>
    </row>
    <row r="1234" spans="1:11" s="320" customFormat="1" ht="23.4" customHeight="1" x14ac:dyDescent="0.25">
      <c r="A1234" s="315" t="s">
        <v>1753</v>
      </c>
      <c r="B1234" s="315" t="s">
        <v>3647</v>
      </c>
      <c r="C1234" s="315" t="s">
        <v>3501</v>
      </c>
      <c r="D1234" s="316">
        <v>45800</v>
      </c>
      <c r="E1234" s="316"/>
      <c r="F1234" s="315" t="s">
        <v>3648</v>
      </c>
      <c r="G1234" s="315"/>
      <c r="H1234" s="315" t="s">
        <v>1813</v>
      </c>
      <c r="I1234" s="317">
        <v>41.4</v>
      </c>
      <c r="J1234" s="318">
        <v>5</v>
      </c>
      <c r="K1234" s="319"/>
    </row>
    <row r="1235" spans="1:11" ht="20.399999999999999" x14ac:dyDescent="0.25">
      <c r="A1235" s="14" t="s">
        <v>1753</v>
      </c>
      <c r="B1235" s="14" t="s">
        <v>3512</v>
      </c>
      <c r="C1235" s="14" t="s">
        <v>3513</v>
      </c>
      <c r="D1235" s="16">
        <v>45797</v>
      </c>
      <c r="E1235" s="16"/>
      <c r="F1235" s="14" t="s">
        <v>3514</v>
      </c>
      <c r="G1235" s="14" t="s">
        <v>2041</v>
      </c>
      <c r="H1235" s="14" t="s">
        <v>2042</v>
      </c>
      <c r="I1235" s="15">
        <v>783</v>
      </c>
      <c r="J1235" s="77">
        <v>3</v>
      </c>
      <c r="K1235" s="92"/>
    </row>
    <row r="1236" spans="1:11" ht="36" customHeight="1" x14ac:dyDescent="0.25">
      <c r="A1236" s="14" t="s">
        <v>1753</v>
      </c>
      <c r="B1236" s="14" t="s">
        <v>3532</v>
      </c>
      <c r="C1236" s="14" t="s">
        <v>3533</v>
      </c>
      <c r="D1236" s="16">
        <v>45807</v>
      </c>
      <c r="E1236" s="16"/>
      <c r="F1236" s="14" t="s">
        <v>3534</v>
      </c>
      <c r="G1236" s="14" t="s">
        <v>2328</v>
      </c>
      <c r="H1236" s="14" t="s">
        <v>2329</v>
      </c>
      <c r="I1236" s="15">
        <v>243</v>
      </c>
      <c r="J1236" s="77">
        <v>5</v>
      </c>
      <c r="K1236" s="92"/>
    </row>
    <row r="1237" spans="1:11" ht="79.2" customHeight="1" x14ac:dyDescent="0.25">
      <c r="A1237" s="14" t="s">
        <v>1753</v>
      </c>
      <c r="B1237" s="14" t="s">
        <v>3616</v>
      </c>
      <c r="C1237" s="14" t="s">
        <v>3617</v>
      </c>
      <c r="D1237" s="16">
        <v>45786</v>
      </c>
      <c r="E1237" s="16"/>
      <c r="F1237" s="14" t="s">
        <v>3618</v>
      </c>
      <c r="G1237" s="14" t="s">
        <v>2065</v>
      </c>
      <c r="H1237" s="14" t="s">
        <v>2066</v>
      </c>
      <c r="I1237" s="15">
        <v>350</v>
      </c>
      <c r="J1237" s="77">
        <v>5</v>
      </c>
      <c r="K1237" s="92"/>
    </row>
    <row r="1238" spans="1:11" ht="13.2" x14ac:dyDescent="0.25">
      <c r="A1238" s="14" t="s">
        <v>1753</v>
      </c>
      <c r="B1238" s="14" t="s">
        <v>3193</v>
      </c>
      <c r="C1238" s="14"/>
      <c r="D1238" s="16">
        <v>45808</v>
      </c>
      <c r="E1238" s="16"/>
      <c r="F1238" s="14" t="s">
        <v>3440</v>
      </c>
      <c r="G1238" s="14"/>
      <c r="H1238" s="14" t="s">
        <v>1760</v>
      </c>
      <c r="I1238" s="15">
        <v>22</v>
      </c>
      <c r="J1238" s="77">
        <v>4</v>
      </c>
      <c r="K1238" s="92"/>
    </row>
    <row r="1239" spans="1:11" ht="47.4" customHeight="1" x14ac:dyDescent="0.25">
      <c r="A1239" s="14" t="s">
        <v>3238</v>
      </c>
      <c r="B1239" s="14" t="s">
        <v>3236</v>
      </c>
      <c r="C1239" s="14" t="s">
        <v>3237</v>
      </c>
      <c r="D1239" s="16">
        <v>45791</v>
      </c>
      <c r="E1239" s="16"/>
      <c r="F1239" s="14" t="s">
        <v>3239</v>
      </c>
      <c r="G1239" s="14" t="s">
        <v>3240</v>
      </c>
      <c r="H1239" s="14" t="s">
        <v>3241</v>
      </c>
      <c r="I1239" s="15">
        <v>13000</v>
      </c>
      <c r="J1239" s="77">
        <v>5</v>
      </c>
      <c r="K1239" s="92"/>
    </row>
    <row r="1240" spans="1:11" ht="27.6" customHeight="1" x14ac:dyDescent="0.25">
      <c r="A1240" s="14" t="s">
        <v>1753</v>
      </c>
      <c r="B1240" s="14" t="s">
        <v>4478</v>
      </c>
      <c r="C1240" s="14" t="s">
        <v>4479</v>
      </c>
      <c r="D1240" s="16">
        <v>45810</v>
      </c>
      <c r="E1240" s="16"/>
      <c r="F1240" s="14" t="s">
        <v>4480</v>
      </c>
      <c r="G1240" s="14" t="s">
        <v>4481</v>
      </c>
      <c r="H1240" s="14" t="s">
        <v>4482</v>
      </c>
      <c r="I1240" s="15">
        <v>287.82</v>
      </c>
      <c r="J1240" s="77">
        <v>5</v>
      </c>
      <c r="K1240" s="92"/>
    </row>
    <row r="1241" spans="1:11" ht="87" customHeight="1" x14ac:dyDescent="0.25">
      <c r="A1241" s="14" t="s">
        <v>1753</v>
      </c>
      <c r="B1241" s="14"/>
      <c r="C1241" s="14"/>
      <c r="D1241" s="16"/>
      <c r="E1241" s="16"/>
      <c r="F1241" s="313" t="s">
        <v>5628</v>
      </c>
      <c r="G1241" s="14"/>
      <c r="H1241" s="14"/>
      <c r="I1241" s="15"/>
      <c r="J1241" s="77"/>
      <c r="K1241" s="92"/>
    </row>
    <row r="1242" spans="1:11" ht="34.200000000000003" customHeight="1" x14ac:dyDescent="0.25">
      <c r="A1242" s="14" t="s">
        <v>1753</v>
      </c>
      <c r="B1242" s="14" t="s">
        <v>5218</v>
      </c>
      <c r="C1242" s="14" t="s">
        <v>5219</v>
      </c>
      <c r="D1242" s="16">
        <v>45825</v>
      </c>
      <c r="E1242" s="16"/>
      <c r="F1242" s="14" t="s">
        <v>5222</v>
      </c>
      <c r="G1242" s="14"/>
      <c r="H1242" s="14" t="s">
        <v>5223</v>
      </c>
      <c r="I1242" s="15">
        <v>35</v>
      </c>
      <c r="J1242" s="77">
        <v>5</v>
      </c>
      <c r="K1242" s="92"/>
    </row>
    <row r="1243" spans="1:11" ht="34.200000000000003" customHeight="1" x14ac:dyDescent="0.25">
      <c r="A1243" s="14" t="s">
        <v>1753</v>
      </c>
      <c r="B1243" s="14" t="s">
        <v>5220</v>
      </c>
      <c r="C1243" s="14" t="s">
        <v>5221</v>
      </c>
      <c r="D1243" s="16">
        <v>45825</v>
      </c>
      <c r="E1243" s="16"/>
      <c r="F1243" s="14" t="s">
        <v>5222</v>
      </c>
      <c r="G1243" s="14"/>
      <c r="H1243" s="14" t="s">
        <v>5224</v>
      </c>
      <c r="I1243" s="15">
        <v>35</v>
      </c>
      <c r="J1243" s="77">
        <v>5</v>
      </c>
      <c r="K1243" s="92"/>
    </row>
    <row r="1244" spans="1:11" ht="38.4" customHeight="1" x14ac:dyDescent="0.25">
      <c r="A1244" s="14" t="s">
        <v>1753</v>
      </c>
      <c r="B1244" s="14" t="s">
        <v>5225</v>
      </c>
      <c r="C1244" s="14" t="s">
        <v>5226</v>
      </c>
      <c r="D1244" s="16">
        <v>45825</v>
      </c>
      <c r="E1244" s="16"/>
      <c r="F1244" s="14" t="s">
        <v>5222</v>
      </c>
      <c r="G1244" s="14"/>
      <c r="H1244" s="14" t="s">
        <v>5229</v>
      </c>
      <c r="I1244" s="15">
        <v>55</v>
      </c>
      <c r="J1244" s="77">
        <v>5</v>
      </c>
      <c r="K1244" s="92"/>
    </row>
    <row r="1245" spans="1:11" ht="36" customHeight="1" x14ac:dyDescent="0.25">
      <c r="A1245" s="14" t="s">
        <v>1753</v>
      </c>
      <c r="B1245" s="14" t="s">
        <v>5227</v>
      </c>
      <c r="C1245" s="14" t="s">
        <v>5228</v>
      </c>
      <c r="D1245" s="16">
        <v>45825</v>
      </c>
      <c r="E1245" s="16"/>
      <c r="F1245" s="14" t="s">
        <v>5222</v>
      </c>
      <c r="G1245" s="14"/>
      <c r="H1245" s="14" t="s">
        <v>5230</v>
      </c>
      <c r="I1245" s="15">
        <v>55</v>
      </c>
      <c r="J1245" s="77">
        <v>5</v>
      </c>
      <c r="K1245" s="92"/>
    </row>
    <row r="1246" spans="1:11" ht="36" customHeight="1" x14ac:dyDescent="0.25">
      <c r="A1246" s="14" t="s">
        <v>1753</v>
      </c>
      <c r="B1246" s="14" t="s">
        <v>5231</v>
      </c>
      <c r="C1246" s="14" t="s">
        <v>5232</v>
      </c>
      <c r="D1246" s="16">
        <v>45825</v>
      </c>
      <c r="E1246" s="16"/>
      <c r="F1246" s="14" t="s">
        <v>5222</v>
      </c>
      <c r="G1246" s="14"/>
      <c r="H1246" s="14" t="s">
        <v>4954</v>
      </c>
      <c r="I1246" s="15">
        <v>55</v>
      </c>
      <c r="J1246" s="77">
        <v>5</v>
      </c>
      <c r="K1246" s="92"/>
    </row>
    <row r="1247" spans="1:11" ht="37.799999999999997" customHeight="1" x14ac:dyDescent="0.25">
      <c r="A1247" s="14" t="s">
        <v>1753</v>
      </c>
      <c r="B1247" s="14" t="s">
        <v>5233</v>
      </c>
      <c r="C1247" s="14" t="s">
        <v>5234</v>
      </c>
      <c r="D1247" s="16">
        <v>45825</v>
      </c>
      <c r="E1247" s="16"/>
      <c r="F1247" s="14" t="s">
        <v>5222</v>
      </c>
      <c r="G1247" s="14"/>
      <c r="H1247" s="14" t="s">
        <v>3947</v>
      </c>
      <c r="I1247" s="15">
        <v>55</v>
      </c>
      <c r="J1247" s="77">
        <v>5</v>
      </c>
      <c r="K1247" s="92"/>
    </row>
    <row r="1248" spans="1:11" ht="36" customHeight="1" x14ac:dyDescent="0.25">
      <c r="A1248" s="14" t="s">
        <v>1753</v>
      </c>
      <c r="B1248" s="14" t="s">
        <v>5235</v>
      </c>
      <c r="C1248" s="14" t="s">
        <v>5236</v>
      </c>
      <c r="D1248" s="16">
        <v>45825</v>
      </c>
      <c r="E1248" s="16"/>
      <c r="F1248" s="14" t="s">
        <v>5222</v>
      </c>
      <c r="G1248" s="14"/>
      <c r="H1248" s="14" t="s">
        <v>3918</v>
      </c>
      <c r="I1248" s="15">
        <v>55</v>
      </c>
      <c r="J1248" s="77">
        <v>5</v>
      </c>
      <c r="K1248" s="92"/>
    </row>
    <row r="1249" spans="1:11" ht="37.200000000000003" customHeight="1" x14ac:dyDescent="0.25">
      <c r="A1249" s="14" t="s">
        <v>1753</v>
      </c>
      <c r="B1249" s="14" t="s">
        <v>5237</v>
      </c>
      <c r="C1249" s="14" t="s">
        <v>5238</v>
      </c>
      <c r="D1249" s="16">
        <v>45825</v>
      </c>
      <c r="E1249" s="16"/>
      <c r="F1249" s="14" t="s">
        <v>5222</v>
      </c>
      <c r="G1249" s="14"/>
      <c r="H1249" s="14" t="s">
        <v>5239</v>
      </c>
      <c r="I1249" s="15">
        <v>55</v>
      </c>
      <c r="J1249" s="77">
        <v>5</v>
      </c>
      <c r="K1249" s="92"/>
    </row>
    <row r="1250" spans="1:11" ht="35.4" customHeight="1" x14ac:dyDescent="0.25">
      <c r="A1250" s="14" t="s">
        <v>1753</v>
      </c>
      <c r="B1250" s="14" t="s">
        <v>5240</v>
      </c>
      <c r="C1250" s="14" t="s">
        <v>5241</v>
      </c>
      <c r="D1250" s="16">
        <v>45825</v>
      </c>
      <c r="E1250" s="16"/>
      <c r="F1250" s="14" t="s">
        <v>5222</v>
      </c>
      <c r="G1250" s="14"/>
      <c r="H1250" s="14" t="s">
        <v>4970</v>
      </c>
      <c r="I1250" s="15">
        <v>55</v>
      </c>
      <c r="J1250" s="77">
        <v>5</v>
      </c>
      <c r="K1250" s="92"/>
    </row>
    <row r="1251" spans="1:11" ht="37.200000000000003" customHeight="1" x14ac:dyDescent="0.25">
      <c r="A1251" s="14" t="s">
        <v>1753</v>
      </c>
      <c r="B1251" s="14" t="s">
        <v>5242</v>
      </c>
      <c r="C1251" s="14" t="s">
        <v>5243</v>
      </c>
      <c r="D1251" s="16">
        <v>45825</v>
      </c>
      <c r="E1251" s="16"/>
      <c r="F1251" s="14" t="s">
        <v>5222</v>
      </c>
      <c r="G1251" s="14"/>
      <c r="H1251" s="14" t="s">
        <v>5244</v>
      </c>
      <c r="I1251" s="15">
        <v>55</v>
      </c>
      <c r="J1251" s="77">
        <v>5</v>
      </c>
      <c r="K1251" s="92"/>
    </row>
    <row r="1252" spans="1:11" ht="36.6" customHeight="1" x14ac:dyDescent="0.25">
      <c r="A1252" s="14" t="s">
        <v>1753</v>
      </c>
      <c r="B1252" s="14" t="s">
        <v>5245</v>
      </c>
      <c r="C1252" s="14" t="s">
        <v>5246</v>
      </c>
      <c r="D1252" s="16">
        <v>45825</v>
      </c>
      <c r="E1252" s="16"/>
      <c r="F1252" s="14" t="s">
        <v>5222</v>
      </c>
      <c r="G1252" s="14"/>
      <c r="H1252" s="14" t="s">
        <v>3935</v>
      </c>
      <c r="I1252" s="15">
        <v>55</v>
      </c>
      <c r="J1252" s="77">
        <v>5</v>
      </c>
      <c r="K1252" s="92"/>
    </row>
    <row r="1253" spans="1:11" ht="37.200000000000003" customHeight="1" x14ac:dyDescent="0.25">
      <c r="A1253" s="14" t="s">
        <v>1753</v>
      </c>
      <c r="B1253" s="14" t="s">
        <v>5247</v>
      </c>
      <c r="C1253" s="14" t="s">
        <v>5248</v>
      </c>
      <c r="D1253" s="16">
        <v>45825</v>
      </c>
      <c r="E1253" s="16"/>
      <c r="F1253" s="14" t="s">
        <v>5222</v>
      </c>
      <c r="G1253" s="14"/>
      <c r="H1253" s="14" t="s">
        <v>5249</v>
      </c>
      <c r="I1253" s="15">
        <v>55</v>
      </c>
      <c r="J1253" s="77">
        <v>5</v>
      </c>
      <c r="K1253" s="92"/>
    </row>
    <row r="1254" spans="1:11" ht="36.6" customHeight="1" x14ac:dyDescent="0.25">
      <c r="A1254" s="14" t="s">
        <v>1753</v>
      </c>
      <c r="B1254" s="14" t="s">
        <v>5250</v>
      </c>
      <c r="C1254" s="14" t="s">
        <v>5251</v>
      </c>
      <c r="D1254" s="16">
        <v>45825</v>
      </c>
      <c r="E1254" s="16"/>
      <c r="F1254" s="14" t="s">
        <v>5222</v>
      </c>
      <c r="G1254" s="14"/>
      <c r="H1254" s="14" t="s">
        <v>3941</v>
      </c>
      <c r="I1254" s="15">
        <v>55</v>
      </c>
      <c r="J1254" s="77">
        <v>5</v>
      </c>
      <c r="K1254" s="92"/>
    </row>
    <row r="1255" spans="1:11" ht="34.799999999999997" customHeight="1" x14ac:dyDescent="0.25">
      <c r="A1255" s="14" t="s">
        <v>1753</v>
      </c>
      <c r="B1255" s="14" t="s">
        <v>5252</v>
      </c>
      <c r="C1255" s="14" t="s">
        <v>5253</v>
      </c>
      <c r="D1255" s="16">
        <v>45825</v>
      </c>
      <c r="E1255" s="16"/>
      <c r="F1255" s="14" t="s">
        <v>5222</v>
      </c>
      <c r="G1255" s="14"/>
      <c r="H1255" s="14" t="s">
        <v>5254</v>
      </c>
      <c r="I1255" s="15">
        <v>55</v>
      </c>
      <c r="J1255" s="77">
        <v>5</v>
      </c>
      <c r="K1255" s="92"/>
    </row>
    <row r="1256" spans="1:11" ht="36.6" customHeight="1" x14ac:dyDescent="0.25">
      <c r="A1256" s="14" t="s">
        <v>1753</v>
      </c>
      <c r="B1256" s="14" t="s">
        <v>5255</v>
      </c>
      <c r="C1256" s="14" t="s">
        <v>5256</v>
      </c>
      <c r="D1256" s="16">
        <v>45825</v>
      </c>
      <c r="E1256" s="16"/>
      <c r="F1256" s="14" t="s">
        <v>5222</v>
      </c>
      <c r="G1256" s="14"/>
      <c r="H1256" s="14" t="s">
        <v>3969</v>
      </c>
      <c r="I1256" s="15">
        <v>55</v>
      </c>
      <c r="J1256" s="77">
        <v>5</v>
      </c>
      <c r="K1256" s="92"/>
    </row>
    <row r="1257" spans="1:11" ht="36.6" customHeight="1" x14ac:dyDescent="0.25">
      <c r="A1257" s="14" t="s">
        <v>1753</v>
      </c>
      <c r="B1257" s="14" t="s">
        <v>5257</v>
      </c>
      <c r="C1257" s="14" t="s">
        <v>5258</v>
      </c>
      <c r="D1257" s="16">
        <v>45825</v>
      </c>
      <c r="E1257" s="16"/>
      <c r="F1257" s="14" t="s">
        <v>5222</v>
      </c>
      <c r="G1257" s="14"/>
      <c r="H1257" s="14" t="s">
        <v>3954</v>
      </c>
      <c r="I1257" s="15">
        <v>55</v>
      </c>
      <c r="J1257" s="77">
        <v>5</v>
      </c>
      <c r="K1257" s="92"/>
    </row>
    <row r="1258" spans="1:11" ht="37.200000000000003" customHeight="1" x14ac:dyDescent="0.25">
      <c r="A1258" s="14" t="s">
        <v>1753</v>
      </c>
      <c r="B1258" s="14" t="s">
        <v>5259</v>
      </c>
      <c r="C1258" s="14" t="s">
        <v>5260</v>
      </c>
      <c r="D1258" s="16">
        <v>45825</v>
      </c>
      <c r="E1258" s="16"/>
      <c r="F1258" s="14" t="s">
        <v>5222</v>
      </c>
      <c r="G1258" s="14"/>
      <c r="H1258" s="14" t="s">
        <v>5263</v>
      </c>
      <c r="I1258" s="15">
        <v>70</v>
      </c>
      <c r="J1258" s="77">
        <v>5</v>
      </c>
      <c r="K1258" s="92"/>
    </row>
    <row r="1259" spans="1:11" ht="35.4" customHeight="1" x14ac:dyDescent="0.25">
      <c r="A1259" s="14" t="s">
        <v>1753</v>
      </c>
      <c r="B1259" s="14" t="s">
        <v>5261</v>
      </c>
      <c r="C1259" s="14" t="s">
        <v>5262</v>
      </c>
      <c r="D1259" s="16">
        <v>45825</v>
      </c>
      <c r="E1259" s="16"/>
      <c r="F1259" s="14" t="s">
        <v>5222</v>
      </c>
      <c r="G1259" s="14"/>
      <c r="H1259" s="14" t="s">
        <v>3953</v>
      </c>
      <c r="I1259" s="15">
        <v>70</v>
      </c>
      <c r="J1259" s="77">
        <v>5</v>
      </c>
      <c r="K1259" s="92"/>
    </row>
    <row r="1260" spans="1:11" ht="35.4" customHeight="1" x14ac:dyDescent="0.25">
      <c r="A1260" s="14" t="s">
        <v>1753</v>
      </c>
      <c r="B1260" s="14" t="s">
        <v>5264</v>
      </c>
      <c r="C1260" s="14" t="s">
        <v>5265</v>
      </c>
      <c r="D1260" s="16">
        <v>45825</v>
      </c>
      <c r="E1260" s="16"/>
      <c r="F1260" s="14" t="s">
        <v>5222</v>
      </c>
      <c r="G1260" s="14"/>
      <c r="H1260" s="14" t="s">
        <v>5268</v>
      </c>
      <c r="I1260" s="15">
        <v>70</v>
      </c>
      <c r="J1260" s="77">
        <v>5</v>
      </c>
      <c r="K1260" s="92"/>
    </row>
    <row r="1261" spans="1:11" ht="37.799999999999997" customHeight="1" x14ac:dyDescent="0.25">
      <c r="A1261" s="14" t="s">
        <v>1753</v>
      </c>
      <c r="B1261" s="14" t="s">
        <v>5266</v>
      </c>
      <c r="C1261" s="14" t="s">
        <v>5267</v>
      </c>
      <c r="D1261" s="16">
        <v>45825</v>
      </c>
      <c r="E1261" s="16"/>
      <c r="F1261" s="14" t="s">
        <v>5222</v>
      </c>
      <c r="G1261" s="14"/>
      <c r="H1261" s="14" t="s">
        <v>3913</v>
      </c>
      <c r="I1261" s="15">
        <v>75</v>
      </c>
      <c r="J1261" s="77">
        <v>5</v>
      </c>
      <c r="K1261" s="92"/>
    </row>
    <row r="1262" spans="1:11" ht="36.6" customHeight="1" x14ac:dyDescent="0.25">
      <c r="A1262" s="14" t="s">
        <v>1753</v>
      </c>
      <c r="B1262" s="14" t="s">
        <v>5269</v>
      </c>
      <c r="C1262" s="14" t="s">
        <v>5270</v>
      </c>
      <c r="D1262" s="16">
        <v>45825</v>
      </c>
      <c r="E1262" s="16"/>
      <c r="F1262" s="14" t="s">
        <v>5222</v>
      </c>
      <c r="G1262" s="14"/>
      <c r="H1262" s="14" t="s">
        <v>5271</v>
      </c>
      <c r="I1262" s="15">
        <v>87</v>
      </c>
      <c r="J1262" s="77">
        <v>5</v>
      </c>
      <c r="K1262" s="92"/>
    </row>
    <row r="1263" spans="1:11" ht="36" customHeight="1" x14ac:dyDescent="0.25">
      <c r="A1263" s="14" t="s">
        <v>1753</v>
      </c>
      <c r="B1263" s="14" t="s">
        <v>5272</v>
      </c>
      <c r="C1263" s="14" t="s">
        <v>5273</v>
      </c>
      <c r="D1263" s="16">
        <v>45825</v>
      </c>
      <c r="E1263" s="16"/>
      <c r="F1263" s="14" t="s">
        <v>5222</v>
      </c>
      <c r="G1263" s="14"/>
      <c r="H1263" s="14" t="s">
        <v>5276</v>
      </c>
      <c r="I1263" s="15">
        <v>87</v>
      </c>
      <c r="J1263" s="77">
        <v>5</v>
      </c>
      <c r="K1263" s="92"/>
    </row>
    <row r="1264" spans="1:11" ht="36" customHeight="1" x14ac:dyDescent="0.25">
      <c r="A1264" s="14" t="s">
        <v>1753</v>
      </c>
      <c r="B1264" s="14" t="s">
        <v>5274</v>
      </c>
      <c r="C1264" s="14" t="s">
        <v>5275</v>
      </c>
      <c r="D1264" s="16">
        <v>45825</v>
      </c>
      <c r="E1264" s="16"/>
      <c r="F1264" s="14" t="s">
        <v>5222</v>
      </c>
      <c r="G1264" s="14"/>
      <c r="H1264" s="14" t="s">
        <v>5277</v>
      </c>
      <c r="I1264" s="15">
        <v>87</v>
      </c>
      <c r="J1264" s="77">
        <v>5</v>
      </c>
      <c r="K1264" s="92"/>
    </row>
    <row r="1265" spans="1:11" ht="34.799999999999997" customHeight="1" x14ac:dyDescent="0.25">
      <c r="A1265" s="14" t="s">
        <v>1753</v>
      </c>
      <c r="B1265" s="14" t="s">
        <v>5278</v>
      </c>
      <c r="C1265" s="14" t="s">
        <v>5279</v>
      </c>
      <c r="D1265" s="16">
        <v>45825</v>
      </c>
      <c r="E1265" s="16"/>
      <c r="F1265" s="14" t="s">
        <v>5222</v>
      </c>
      <c r="G1265" s="14"/>
      <c r="H1265" s="14" t="s">
        <v>5282</v>
      </c>
      <c r="I1265" s="15">
        <v>87</v>
      </c>
      <c r="J1265" s="77">
        <v>5</v>
      </c>
      <c r="K1265" s="92"/>
    </row>
    <row r="1266" spans="1:11" ht="34.799999999999997" customHeight="1" x14ac:dyDescent="0.25">
      <c r="A1266" s="14" t="s">
        <v>1753</v>
      </c>
      <c r="B1266" s="14" t="s">
        <v>5280</v>
      </c>
      <c r="C1266" s="14" t="s">
        <v>5281</v>
      </c>
      <c r="D1266" s="16">
        <v>45825</v>
      </c>
      <c r="E1266" s="16"/>
      <c r="F1266" s="14" t="s">
        <v>5222</v>
      </c>
      <c r="G1266" s="14"/>
      <c r="H1266" s="14" t="s">
        <v>5283</v>
      </c>
      <c r="I1266" s="15">
        <v>95</v>
      </c>
      <c r="J1266" s="77">
        <v>5</v>
      </c>
      <c r="K1266" s="92"/>
    </row>
    <row r="1267" spans="1:11" ht="27.6" customHeight="1" x14ac:dyDescent="0.25">
      <c r="A1267" s="14" t="s">
        <v>1753</v>
      </c>
      <c r="B1267" s="14" t="s">
        <v>4528</v>
      </c>
      <c r="C1267" s="14" t="s">
        <v>4529</v>
      </c>
      <c r="D1267" s="16">
        <v>45818</v>
      </c>
      <c r="E1267" s="16"/>
      <c r="F1267" s="14" t="s">
        <v>4530</v>
      </c>
      <c r="G1267" s="14" t="s">
        <v>4531</v>
      </c>
      <c r="H1267" s="14" t="s">
        <v>4532</v>
      </c>
      <c r="I1267" s="15">
        <v>1982</v>
      </c>
      <c r="J1267" s="77">
        <v>5</v>
      </c>
      <c r="K1267" s="92"/>
    </row>
    <row r="1268" spans="1:11" ht="65.400000000000006" customHeight="1" x14ac:dyDescent="0.25">
      <c r="A1268" s="14" t="s">
        <v>1753</v>
      </c>
      <c r="B1268" s="14" t="s">
        <v>4539</v>
      </c>
      <c r="C1268" s="14" t="s">
        <v>4540</v>
      </c>
      <c r="D1268" s="16">
        <v>45806</v>
      </c>
      <c r="E1268" s="16">
        <v>45819</v>
      </c>
      <c r="F1268" s="313" t="s">
        <v>5544</v>
      </c>
      <c r="G1268" s="14" t="s">
        <v>4541</v>
      </c>
      <c r="H1268" s="14" t="s">
        <v>4542</v>
      </c>
      <c r="I1268" s="15">
        <v>9.15</v>
      </c>
      <c r="J1268" s="77">
        <v>5</v>
      </c>
      <c r="K1268" s="92"/>
    </row>
    <row r="1269" spans="1:11" ht="65.400000000000006" customHeight="1" x14ac:dyDescent="0.25">
      <c r="A1269" s="14" t="s">
        <v>1753</v>
      </c>
      <c r="B1269" s="14" t="s">
        <v>4539</v>
      </c>
      <c r="C1269" s="14" t="s">
        <v>4540</v>
      </c>
      <c r="D1269" s="16">
        <v>45808</v>
      </c>
      <c r="E1269" s="16">
        <v>45819</v>
      </c>
      <c r="F1269" s="313" t="s">
        <v>5542</v>
      </c>
      <c r="G1269" s="14" t="s">
        <v>4541</v>
      </c>
      <c r="H1269" s="14" t="s">
        <v>4542</v>
      </c>
      <c r="I1269" s="15">
        <v>38.15</v>
      </c>
      <c r="J1269" s="77">
        <v>5</v>
      </c>
      <c r="K1269" s="92"/>
    </row>
    <row r="1270" spans="1:11" ht="61.8" customHeight="1" x14ac:dyDescent="0.25">
      <c r="A1270" s="14" t="s">
        <v>1753</v>
      </c>
      <c r="B1270" s="14" t="s">
        <v>4539</v>
      </c>
      <c r="C1270" s="14" t="s">
        <v>4540</v>
      </c>
      <c r="D1270" s="16">
        <v>45804</v>
      </c>
      <c r="E1270" s="16">
        <v>45819</v>
      </c>
      <c r="F1270" s="313" t="s">
        <v>5543</v>
      </c>
      <c r="G1270" s="14" t="s">
        <v>4541</v>
      </c>
      <c r="H1270" s="14" t="s">
        <v>4542</v>
      </c>
      <c r="I1270" s="15">
        <v>32.700000000000003</v>
      </c>
      <c r="J1270" s="77">
        <v>5</v>
      </c>
      <c r="K1270" s="92"/>
    </row>
    <row r="1271" spans="1:11" ht="71.400000000000006" customHeight="1" x14ac:dyDescent="0.25">
      <c r="A1271" s="14" t="s">
        <v>1753</v>
      </c>
      <c r="B1271" s="14" t="s">
        <v>4543</v>
      </c>
      <c r="C1271" s="14" t="s">
        <v>4544</v>
      </c>
      <c r="D1271" s="16">
        <v>45799</v>
      </c>
      <c r="E1271" s="16">
        <v>45819</v>
      </c>
      <c r="F1271" s="313" t="s">
        <v>5545</v>
      </c>
      <c r="G1271" s="14" t="s">
        <v>4541</v>
      </c>
      <c r="H1271" s="14" t="s">
        <v>4542</v>
      </c>
      <c r="I1271" s="15">
        <v>10</v>
      </c>
      <c r="J1271" s="77">
        <v>5</v>
      </c>
      <c r="K1271" s="92"/>
    </row>
    <row r="1272" spans="1:11" ht="44.4" customHeight="1" x14ac:dyDescent="0.25">
      <c r="A1272" s="14" t="s">
        <v>1753</v>
      </c>
      <c r="B1272" s="14" t="s">
        <v>4545</v>
      </c>
      <c r="C1272" s="14" t="s">
        <v>4546</v>
      </c>
      <c r="D1272" s="16">
        <v>45819</v>
      </c>
      <c r="E1272" s="16"/>
      <c r="F1272" s="14" t="s">
        <v>4547</v>
      </c>
      <c r="G1272" s="14" t="s">
        <v>4541</v>
      </c>
      <c r="H1272" s="14" t="s">
        <v>4542</v>
      </c>
      <c r="I1272" s="15">
        <v>400</v>
      </c>
      <c r="J1272" s="77">
        <v>5</v>
      </c>
      <c r="K1272" s="92"/>
    </row>
    <row r="1273" spans="1:11" ht="90.6" customHeight="1" x14ac:dyDescent="0.25">
      <c r="A1273" s="14" t="s">
        <v>1753</v>
      </c>
      <c r="B1273" s="14"/>
      <c r="C1273" s="14"/>
      <c r="D1273" s="16"/>
      <c r="E1273" s="16"/>
      <c r="F1273" s="14" t="s">
        <v>4234</v>
      </c>
      <c r="G1273" s="14"/>
      <c r="H1273" s="14"/>
      <c r="I1273" s="15"/>
      <c r="J1273" s="77"/>
      <c r="K1273" s="92"/>
    </row>
    <row r="1274" spans="1:11" ht="33.6" customHeight="1" x14ac:dyDescent="0.25">
      <c r="A1274" s="14" t="s">
        <v>1753</v>
      </c>
      <c r="B1274" s="14" t="s">
        <v>3488</v>
      </c>
      <c r="C1274" s="14" t="s">
        <v>3489</v>
      </c>
      <c r="D1274" s="16">
        <v>45791</v>
      </c>
      <c r="E1274" s="16"/>
      <c r="F1274" s="14" t="s">
        <v>3490</v>
      </c>
      <c r="G1274" s="14" t="s">
        <v>2328</v>
      </c>
      <c r="H1274" s="14" t="s">
        <v>2329</v>
      </c>
      <c r="I1274" s="15">
        <v>300</v>
      </c>
      <c r="J1274" s="77">
        <v>5</v>
      </c>
      <c r="K1274" s="92"/>
    </row>
    <row r="1275" spans="1:11" ht="33.6" customHeight="1" x14ac:dyDescent="0.25">
      <c r="A1275" s="14" t="s">
        <v>1753</v>
      </c>
      <c r="B1275" s="14" t="s">
        <v>3491</v>
      </c>
      <c r="C1275" s="14" t="s">
        <v>3492</v>
      </c>
      <c r="D1275" s="16">
        <v>45791</v>
      </c>
      <c r="E1275" s="16"/>
      <c r="F1275" s="14" t="s">
        <v>3493</v>
      </c>
      <c r="G1275" s="14" t="s">
        <v>2328</v>
      </c>
      <c r="H1275" s="14" t="s">
        <v>2329</v>
      </c>
      <c r="I1275" s="15">
        <v>168</v>
      </c>
      <c r="J1275" s="77">
        <v>5</v>
      </c>
      <c r="K1275" s="92"/>
    </row>
    <row r="1276" spans="1:11" ht="33.6" customHeight="1" x14ac:dyDescent="0.25">
      <c r="A1276" s="14" t="s">
        <v>1753</v>
      </c>
      <c r="B1276" s="14" t="s">
        <v>3494</v>
      </c>
      <c r="C1276" s="14" t="s">
        <v>3495</v>
      </c>
      <c r="D1276" s="16">
        <v>45791</v>
      </c>
      <c r="E1276" s="16"/>
      <c r="F1276" s="14" t="s">
        <v>3496</v>
      </c>
      <c r="G1276" s="14" t="s">
        <v>2328</v>
      </c>
      <c r="H1276" s="14" t="s">
        <v>2329</v>
      </c>
      <c r="I1276" s="15">
        <v>52</v>
      </c>
      <c r="J1276" s="77">
        <v>5</v>
      </c>
      <c r="K1276" s="92"/>
    </row>
    <row r="1277" spans="1:11" ht="33.6" customHeight="1" x14ac:dyDescent="0.25">
      <c r="A1277" s="14" t="s">
        <v>1753</v>
      </c>
      <c r="B1277" s="14" t="s">
        <v>3497</v>
      </c>
      <c r="C1277" s="14" t="s">
        <v>3237</v>
      </c>
      <c r="D1277" s="16">
        <v>45792</v>
      </c>
      <c r="E1277" s="16"/>
      <c r="F1277" s="14" t="s">
        <v>3498</v>
      </c>
      <c r="G1277" s="14" t="s">
        <v>3499</v>
      </c>
      <c r="H1277" s="14" t="s">
        <v>3500</v>
      </c>
      <c r="I1277" s="15">
        <v>500</v>
      </c>
      <c r="J1277" s="77">
        <v>5</v>
      </c>
      <c r="K1277" s="92"/>
    </row>
    <row r="1278" spans="1:11" ht="33.6" customHeight="1" x14ac:dyDescent="0.25">
      <c r="A1278" s="14" t="s">
        <v>1753</v>
      </c>
      <c r="B1278" s="14" t="s">
        <v>3507</v>
      </c>
      <c r="C1278" s="14" t="s">
        <v>2391</v>
      </c>
      <c r="D1278" s="16">
        <v>45792</v>
      </c>
      <c r="E1278" s="16"/>
      <c r="F1278" s="14" t="s">
        <v>3508</v>
      </c>
      <c r="G1278" s="14" t="s">
        <v>2401</v>
      </c>
      <c r="H1278" s="14" t="s">
        <v>2402</v>
      </c>
      <c r="I1278" s="15">
        <v>298</v>
      </c>
      <c r="J1278" s="77">
        <v>5</v>
      </c>
      <c r="K1278" s="92"/>
    </row>
    <row r="1279" spans="1:11" ht="33.6" customHeight="1" x14ac:dyDescent="0.25">
      <c r="A1279" s="14" t="s">
        <v>1753</v>
      </c>
      <c r="B1279" s="14" t="s">
        <v>3554</v>
      </c>
      <c r="C1279" s="14" t="s">
        <v>3555</v>
      </c>
      <c r="D1279" s="16">
        <v>45798</v>
      </c>
      <c r="E1279" s="16"/>
      <c r="F1279" s="14" t="s">
        <v>3556</v>
      </c>
      <c r="G1279" s="14" t="s">
        <v>3557</v>
      </c>
      <c r="H1279" s="14" t="s">
        <v>3558</v>
      </c>
      <c r="I1279" s="15">
        <v>1176</v>
      </c>
      <c r="J1279" s="77">
        <v>5</v>
      </c>
      <c r="K1279" s="92"/>
    </row>
    <row r="1280" spans="1:11" ht="36" customHeight="1" x14ac:dyDescent="0.25">
      <c r="A1280" s="14" t="s">
        <v>1753</v>
      </c>
      <c r="B1280" s="14" t="s">
        <v>3580</v>
      </c>
      <c r="C1280" s="14" t="s">
        <v>3581</v>
      </c>
      <c r="D1280" s="16">
        <v>45784</v>
      </c>
      <c r="E1280" s="16"/>
      <c r="F1280" s="14" t="s">
        <v>3582</v>
      </c>
      <c r="G1280" s="14" t="s">
        <v>3583</v>
      </c>
      <c r="H1280" s="14" t="s">
        <v>3584</v>
      </c>
      <c r="I1280" s="15">
        <v>6254.55</v>
      </c>
      <c r="J1280" s="77">
        <v>5</v>
      </c>
      <c r="K1280" s="92"/>
    </row>
    <row r="1281" spans="1:11" ht="48.6" customHeight="1" x14ac:dyDescent="0.25">
      <c r="A1281" s="14" t="s">
        <v>1753</v>
      </c>
      <c r="B1281" s="14" t="s">
        <v>3585</v>
      </c>
      <c r="C1281" s="14" t="s">
        <v>3586</v>
      </c>
      <c r="D1281" s="16">
        <v>45784</v>
      </c>
      <c r="E1281" s="16"/>
      <c r="F1281" s="14" t="s">
        <v>3587</v>
      </c>
      <c r="G1281" s="14" t="s">
        <v>3588</v>
      </c>
      <c r="H1281" s="14" t="s">
        <v>3589</v>
      </c>
      <c r="I1281" s="15">
        <v>265.68</v>
      </c>
      <c r="J1281" s="77">
        <v>5</v>
      </c>
      <c r="K1281" s="92"/>
    </row>
    <row r="1282" spans="1:11" ht="48.6" customHeight="1" x14ac:dyDescent="0.25">
      <c r="A1282" s="14" t="s">
        <v>1753</v>
      </c>
      <c r="B1282" s="14" t="s">
        <v>3766</v>
      </c>
      <c r="C1282" s="14" t="s">
        <v>3767</v>
      </c>
      <c r="D1282" s="16">
        <v>45784</v>
      </c>
      <c r="E1282" s="16"/>
      <c r="F1282" s="14" t="s">
        <v>3768</v>
      </c>
      <c r="G1282" s="14"/>
      <c r="H1282" s="14" t="s">
        <v>2619</v>
      </c>
      <c r="I1282" s="15">
        <v>7.4</v>
      </c>
      <c r="J1282" s="77">
        <v>5</v>
      </c>
      <c r="K1282" s="92"/>
    </row>
    <row r="1283" spans="1:11" ht="39" customHeight="1" x14ac:dyDescent="0.25">
      <c r="A1283" s="14" t="s">
        <v>1753</v>
      </c>
      <c r="B1283" s="14" t="s">
        <v>3769</v>
      </c>
      <c r="C1283" s="14" t="s">
        <v>3770</v>
      </c>
      <c r="D1283" s="16">
        <v>45784</v>
      </c>
      <c r="E1283" s="16"/>
      <c r="F1283" s="14" t="s">
        <v>3771</v>
      </c>
      <c r="G1283" s="14" t="s">
        <v>2608</v>
      </c>
      <c r="H1283" s="14" t="s">
        <v>2610</v>
      </c>
      <c r="I1283" s="15">
        <v>81.8</v>
      </c>
      <c r="J1283" s="77">
        <v>5</v>
      </c>
      <c r="K1283" s="92"/>
    </row>
    <row r="1284" spans="1:11" ht="39.6" customHeight="1" x14ac:dyDescent="0.25">
      <c r="A1284" s="14" t="s">
        <v>1753</v>
      </c>
      <c r="B1284" s="14" t="s">
        <v>3772</v>
      </c>
      <c r="C1284" s="14" t="s">
        <v>3773</v>
      </c>
      <c r="D1284" s="16">
        <v>45784</v>
      </c>
      <c r="E1284" s="16"/>
      <c r="F1284" s="14" t="s">
        <v>3771</v>
      </c>
      <c r="G1284" s="14" t="s">
        <v>3774</v>
      </c>
      <c r="H1284" s="14" t="s">
        <v>3775</v>
      </c>
      <c r="I1284" s="15">
        <v>176.85</v>
      </c>
      <c r="J1284" s="77">
        <v>5</v>
      </c>
      <c r="K1284" s="92"/>
    </row>
    <row r="1285" spans="1:11" ht="39.6" customHeight="1" x14ac:dyDescent="0.25">
      <c r="A1285" s="14" t="s">
        <v>1753</v>
      </c>
      <c r="B1285" s="14" t="s">
        <v>4635</v>
      </c>
      <c r="C1285" s="14" t="s">
        <v>4636</v>
      </c>
      <c r="D1285" s="16">
        <v>45827</v>
      </c>
      <c r="E1285" s="16"/>
      <c r="F1285" s="14" t="s">
        <v>4637</v>
      </c>
      <c r="G1285" s="14" t="s">
        <v>3645</v>
      </c>
      <c r="H1285" s="14" t="s">
        <v>3646</v>
      </c>
      <c r="I1285" s="15">
        <v>360</v>
      </c>
      <c r="J1285" s="77">
        <v>5</v>
      </c>
      <c r="K1285" s="92"/>
    </row>
    <row r="1286" spans="1:11" ht="39.6" customHeight="1" x14ac:dyDescent="0.25">
      <c r="A1286" s="14" t="s">
        <v>1753</v>
      </c>
      <c r="B1286" s="14" t="s">
        <v>4854</v>
      </c>
      <c r="C1286" s="14" t="s">
        <v>4855</v>
      </c>
      <c r="D1286" s="16">
        <v>45811</v>
      </c>
      <c r="E1286" s="16"/>
      <c r="F1286" s="14" t="s">
        <v>4858</v>
      </c>
      <c r="G1286" s="14"/>
      <c r="H1286" s="14" t="s">
        <v>4859</v>
      </c>
      <c r="I1286" s="15">
        <v>36</v>
      </c>
      <c r="J1286" s="77">
        <v>5</v>
      </c>
      <c r="K1286" s="92"/>
    </row>
    <row r="1287" spans="1:11" ht="39.6" customHeight="1" x14ac:dyDescent="0.25">
      <c r="A1287" s="14" t="s">
        <v>1753</v>
      </c>
      <c r="B1287" s="14" t="s">
        <v>4856</v>
      </c>
      <c r="C1287" s="14" t="s">
        <v>4857</v>
      </c>
      <c r="D1287" s="16">
        <v>45811</v>
      </c>
      <c r="E1287" s="16"/>
      <c r="F1287" s="14" t="s">
        <v>4858</v>
      </c>
      <c r="G1287" s="14"/>
      <c r="H1287" s="14" t="s">
        <v>4860</v>
      </c>
      <c r="I1287" s="15">
        <v>36</v>
      </c>
      <c r="J1287" s="77">
        <v>5</v>
      </c>
      <c r="K1287" s="92"/>
    </row>
    <row r="1288" spans="1:11" ht="39.6" customHeight="1" x14ac:dyDescent="0.25">
      <c r="A1288" s="14" t="s">
        <v>1753</v>
      </c>
      <c r="B1288" s="14" t="s">
        <v>4861</v>
      </c>
      <c r="C1288" s="14" t="s">
        <v>4862</v>
      </c>
      <c r="D1288" s="16">
        <v>45811</v>
      </c>
      <c r="E1288" s="16"/>
      <c r="F1288" s="14" t="s">
        <v>4858</v>
      </c>
      <c r="G1288" s="14"/>
      <c r="H1288" s="14" t="s">
        <v>3076</v>
      </c>
      <c r="I1288" s="15">
        <v>61</v>
      </c>
      <c r="J1288" s="77">
        <v>5</v>
      </c>
      <c r="K1288" s="92"/>
    </row>
    <row r="1289" spans="1:11" ht="39.6" customHeight="1" x14ac:dyDescent="0.25">
      <c r="A1289" s="14" t="s">
        <v>1753</v>
      </c>
      <c r="B1289" s="14" t="s">
        <v>4863</v>
      </c>
      <c r="C1289" s="14" t="s">
        <v>4864</v>
      </c>
      <c r="D1289" s="16">
        <v>45811</v>
      </c>
      <c r="E1289" s="16"/>
      <c r="F1289" s="14" t="s">
        <v>4858</v>
      </c>
      <c r="G1289" s="14"/>
      <c r="H1289" s="14" t="s">
        <v>4865</v>
      </c>
      <c r="I1289" s="15">
        <v>61</v>
      </c>
      <c r="J1289" s="77">
        <v>5</v>
      </c>
      <c r="K1289" s="92"/>
    </row>
    <row r="1290" spans="1:11" ht="39.6" customHeight="1" x14ac:dyDescent="0.25">
      <c r="A1290" s="14" t="s">
        <v>1753</v>
      </c>
      <c r="B1290" s="14" t="s">
        <v>4866</v>
      </c>
      <c r="C1290" s="14" t="s">
        <v>4867</v>
      </c>
      <c r="D1290" s="16">
        <v>45811</v>
      </c>
      <c r="E1290" s="16"/>
      <c r="F1290" s="14" t="s">
        <v>4858</v>
      </c>
      <c r="G1290" s="14"/>
      <c r="H1290" s="14" t="s">
        <v>3081</v>
      </c>
      <c r="I1290" s="15">
        <v>61</v>
      </c>
      <c r="J1290" s="77">
        <v>5</v>
      </c>
      <c r="K1290" s="92"/>
    </row>
    <row r="1291" spans="1:11" ht="39.6" customHeight="1" x14ac:dyDescent="0.25">
      <c r="A1291" s="14" t="s">
        <v>1753</v>
      </c>
      <c r="B1291" s="14" t="s">
        <v>4868</v>
      </c>
      <c r="C1291" s="14" t="s">
        <v>4869</v>
      </c>
      <c r="D1291" s="16">
        <v>45811</v>
      </c>
      <c r="E1291" s="16"/>
      <c r="F1291" s="14" t="s">
        <v>4858</v>
      </c>
      <c r="G1291" s="14"/>
      <c r="H1291" s="14" t="s">
        <v>4870</v>
      </c>
      <c r="I1291" s="15">
        <v>61</v>
      </c>
      <c r="J1291" s="77">
        <v>5</v>
      </c>
      <c r="K1291" s="92"/>
    </row>
    <row r="1292" spans="1:11" ht="39.6" customHeight="1" x14ac:dyDescent="0.25">
      <c r="A1292" s="14" t="s">
        <v>1753</v>
      </c>
      <c r="B1292" s="14" t="s">
        <v>4871</v>
      </c>
      <c r="C1292" s="14" t="s">
        <v>4872</v>
      </c>
      <c r="D1292" s="16">
        <v>45811</v>
      </c>
      <c r="E1292" s="16"/>
      <c r="F1292" s="14" t="s">
        <v>4858</v>
      </c>
      <c r="G1292" s="14"/>
      <c r="H1292" s="14" t="s">
        <v>3093</v>
      </c>
      <c r="I1292" s="15">
        <v>61</v>
      </c>
      <c r="J1292" s="77">
        <v>5</v>
      </c>
      <c r="K1292" s="92"/>
    </row>
    <row r="1293" spans="1:11" ht="39.6" customHeight="1" x14ac:dyDescent="0.25">
      <c r="A1293" s="14" t="s">
        <v>1753</v>
      </c>
      <c r="B1293" s="14" t="s">
        <v>4873</v>
      </c>
      <c r="C1293" s="14" t="s">
        <v>4874</v>
      </c>
      <c r="D1293" s="16">
        <v>45811</v>
      </c>
      <c r="E1293" s="16"/>
      <c r="F1293" s="14" t="s">
        <v>4858</v>
      </c>
      <c r="G1293" s="14"/>
      <c r="H1293" s="14" t="s">
        <v>4875</v>
      </c>
      <c r="I1293" s="15">
        <v>61</v>
      </c>
      <c r="J1293" s="77">
        <v>5</v>
      </c>
      <c r="K1293" s="92"/>
    </row>
    <row r="1294" spans="1:11" ht="39.6" customHeight="1" x14ac:dyDescent="0.25">
      <c r="A1294" s="14" t="s">
        <v>1753</v>
      </c>
      <c r="B1294" s="14" t="s">
        <v>4876</v>
      </c>
      <c r="C1294" s="14" t="s">
        <v>4877</v>
      </c>
      <c r="D1294" s="16">
        <v>45811</v>
      </c>
      <c r="E1294" s="16"/>
      <c r="F1294" s="14" t="s">
        <v>4858</v>
      </c>
      <c r="G1294" s="14"/>
      <c r="H1294" s="14" t="s">
        <v>4880</v>
      </c>
      <c r="I1294" s="15">
        <v>61</v>
      </c>
      <c r="J1294" s="77">
        <v>5</v>
      </c>
      <c r="K1294" s="92"/>
    </row>
    <row r="1295" spans="1:11" ht="39.6" customHeight="1" x14ac:dyDescent="0.25">
      <c r="A1295" s="14" t="s">
        <v>1753</v>
      </c>
      <c r="B1295" s="14" t="s">
        <v>4878</v>
      </c>
      <c r="C1295" s="14" t="s">
        <v>4879</v>
      </c>
      <c r="D1295" s="16">
        <v>45811</v>
      </c>
      <c r="E1295" s="16"/>
      <c r="F1295" s="14" t="s">
        <v>4858</v>
      </c>
      <c r="G1295" s="14"/>
      <c r="H1295" s="14" t="s">
        <v>4881</v>
      </c>
      <c r="I1295" s="15">
        <v>61</v>
      </c>
      <c r="J1295" s="77">
        <v>5</v>
      </c>
      <c r="K1295" s="92"/>
    </row>
    <row r="1296" spans="1:11" ht="39.6" customHeight="1" x14ac:dyDescent="0.25">
      <c r="A1296" s="14" t="s">
        <v>1753</v>
      </c>
      <c r="B1296" s="14" t="s">
        <v>4882</v>
      </c>
      <c r="C1296" s="14" t="s">
        <v>4883</v>
      </c>
      <c r="D1296" s="16">
        <v>45811</v>
      </c>
      <c r="E1296" s="16"/>
      <c r="F1296" s="14" t="s">
        <v>4858</v>
      </c>
      <c r="G1296" s="14"/>
      <c r="H1296" s="14" t="s">
        <v>3079</v>
      </c>
      <c r="I1296" s="15">
        <v>61</v>
      </c>
      <c r="J1296" s="77">
        <v>5</v>
      </c>
      <c r="K1296" s="92"/>
    </row>
    <row r="1297" spans="1:11" ht="39.6" customHeight="1" x14ac:dyDescent="0.25">
      <c r="A1297" s="14" t="s">
        <v>1753</v>
      </c>
      <c r="B1297" s="14" t="s">
        <v>4884</v>
      </c>
      <c r="C1297" s="14" t="s">
        <v>4885</v>
      </c>
      <c r="D1297" s="16">
        <v>45811</v>
      </c>
      <c r="E1297" s="16"/>
      <c r="F1297" s="14" t="s">
        <v>4858</v>
      </c>
      <c r="G1297" s="14"/>
      <c r="H1297" s="14" t="s">
        <v>2888</v>
      </c>
      <c r="I1297" s="15">
        <v>72</v>
      </c>
      <c r="J1297" s="77">
        <v>5</v>
      </c>
      <c r="K1297" s="92"/>
    </row>
    <row r="1298" spans="1:11" ht="39.6" customHeight="1" x14ac:dyDescent="0.25">
      <c r="A1298" s="14" t="s">
        <v>1753</v>
      </c>
      <c r="B1298" s="14" t="s">
        <v>4886</v>
      </c>
      <c r="C1298" s="14" t="s">
        <v>4887</v>
      </c>
      <c r="D1298" s="16">
        <v>45811</v>
      </c>
      <c r="E1298" s="16"/>
      <c r="F1298" s="14" t="s">
        <v>4858</v>
      </c>
      <c r="G1298" s="14"/>
      <c r="H1298" s="14" t="s">
        <v>4890</v>
      </c>
      <c r="I1298" s="15">
        <v>88</v>
      </c>
      <c r="J1298" s="77">
        <v>5</v>
      </c>
      <c r="K1298" s="92"/>
    </row>
    <row r="1299" spans="1:11" ht="39.6" customHeight="1" x14ac:dyDescent="0.25">
      <c r="A1299" s="14" t="s">
        <v>1753</v>
      </c>
      <c r="B1299" s="14" t="s">
        <v>4888</v>
      </c>
      <c r="C1299" s="14" t="s">
        <v>4889</v>
      </c>
      <c r="D1299" s="16">
        <v>45811</v>
      </c>
      <c r="E1299" s="16"/>
      <c r="F1299" s="14" t="s">
        <v>4858</v>
      </c>
      <c r="G1299" s="14"/>
      <c r="H1299" s="14" t="s">
        <v>2352</v>
      </c>
      <c r="I1299" s="15">
        <v>88</v>
      </c>
      <c r="J1299" s="77">
        <v>5</v>
      </c>
      <c r="K1299" s="92"/>
    </row>
    <row r="1300" spans="1:11" ht="39.6" customHeight="1" x14ac:dyDescent="0.25">
      <c r="A1300" s="14" t="s">
        <v>1753</v>
      </c>
      <c r="B1300" s="14" t="s">
        <v>4891</v>
      </c>
      <c r="C1300" s="14" t="s">
        <v>4892</v>
      </c>
      <c r="D1300" s="16">
        <v>45811</v>
      </c>
      <c r="E1300" s="16"/>
      <c r="F1300" s="14" t="s">
        <v>4858</v>
      </c>
      <c r="G1300" s="14"/>
      <c r="H1300" s="14" t="s">
        <v>4895</v>
      </c>
      <c r="I1300" s="15">
        <v>88</v>
      </c>
      <c r="J1300" s="77">
        <v>5</v>
      </c>
      <c r="K1300" s="92"/>
    </row>
    <row r="1301" spans="1:11" ht="39.6" customHeight="1" x14ac:dyDescent="0.25">
      <c r="A1301" s="14" t="s">
        <v>1753</v>
      </c>
      <c r="B1301" s="14" t="s">
        <v>4893</v>
      </c>
      <c r="C1301" s="14" t="s">
        <v>4894</v>
      </c>
      <c r="D1301" s="16">
        <v>45811</v>
      </c>
      <c r="E1301" s="16"/>
      <c r="F1301" s="14" t="s">
        <v>4858</v>
      </c>
      <c r="G1301" s="14"/>
      <c r="H1301" s="14" t="s">
        <v>3082</v>
      </c>
      <c r="I1301" s="15">
        <v>113</v>
      </c>
      <c r="J1301" s="77">
        <v>5</v>
      </c>
      <c r="K1301" s="92"/>
    </row>
    <row r="1302" spans="1:11" ht="39.6" customHeight="1" x14ac:dyDescent="0.25">
      <c r="A1302" s="14" t="s">
        <v>1753</v>
      </c>
      <c r="B1302" s="14" t="s">
        <v>4896</v>
      </c>
      <c r="C1302" s="14" t="s">
        <v>4897</v>
      </c>
      <c r="D1302" s="16">
        <v>45811</v>
      </c>
      <c r="E1302" s="16"/>
      <c r="F1302" s="14" t="s">
        <v>4858</v>
      </c>
      <c r="G1302" s="14"/>
      <c r="H1302" s="14" t="s">
        <v>3090</v>
      </c>
      <c r="I1302" s="15">
        <v>113</v>
      </c>
      <c r="J1302" s="77">
        <v>5</v>
      </c>
      <c r="K1302" s="92"/>
    </row>
    <row r="1303" spans="1:11" ht="39.6" customHeight="1" x14ac:dyDescent="0.25">
      <c r="A1303" s="14" t="s">
        <v>1753</v>
      </c>
      <c r="B1303" s="14" t="s">
        <v>4898</v>
      </c>
      <c r="C1303" s="14" t="s">
        <v>4899</v>
      </c>
      <c r="D1303" s="16">
        <v>45811</v>
      </c>
      <c r="E1303" s="16"/>
      <c r="F1303" s="14" t="s">
        <v>4858</v>
      </c>
      <c r="G1303" s="14"/>
      <c r="H1303" s="14" t="s">
        <v>3084</v>
      </c>
      <c r="I1303" s="15">
        <v>113</v>
      </c>
      <c r="J1303" s="77">
        <v>5</v>
      </c>
      <c r="K1303" s="92"/>
    </row>
    <row r="1304" spans="1:11" ht="39.6" customHeight="1" x14ac:dyDescent="0.25">
      <c r="A1304" s="14" t="s">
        <v>1753</v>
      </c>
      <c r="B1304" s="14" t="s">
        <v>4900</v>
      </c>
      <c r="C1304" s="14" t="s">
        <v>4901</v>
      </c>
      <c r="D1304" s="16">
        <v>45811</v>
      </c>
      <c r="E1304" s="16"/>
      <c r="F1304" s="14" t="s">
        <v>4858</v>
      </c>
      <c r="G1304" s="14"/>
      <c r="H1304" s="14" t="s">
        <v>3077</v>
      </c>
      <c r="I1304" s="15">
        <v>113</v>
      </c>
      <c r="J1304" s="77">
        <v>5</v>
      </c>
      <c r="K1304" s="92"/>
    </row>
    <row r="1305" spans="1:11" ht="39.6" customHeight="1" x14ac:dyDescent="0.25">
      <c r="A1305" s="14" t="s">
        <v>1753</v>
      </c>
      <c r="B1305" s="14" t="s">
        <v>4902</v>
      </c>
      <c r="C1305" s="14" t="s">
        <v>4903</v>
      </c>
      <c r="D1305" s="16">
        <v>45811</v>
      </c>
      <c r="E1305" s="16"/>
      <c r="F1305" s="14" t="s">
        <v>4858</v>
      </c>
      <c r="G1305" s="14"/>
      <c r="H1305" s="14" t="s">
        <v>3083</v>
      </c>
      <c r="I1305" s="15">
        <v>113</v>
      </c>
      <c r="J1305" s="77">
        <v>5</v>
      </c>
      <c r="K1305" s="92"/>
    </row>
    <row r="1306" spans="1:11" ht="39.6" customHeight="1" x14ac:dyDescent="0.25">
      <c r="A1306" s="14" t="s">
        <v>1753</v>
      </c>
      <c r="B1306" s="14" t="s">
        <v>4904</v>
      </c>
      <c r="C1306" s="14" t="s">
        <v>4905</v>
      </c>
      <c r="D1306" s="16">
        <v>45811</v>
      </c>
      <c r="E1306" s="16"/>
      <c r="F1306" s="14" t="s">
        <v>4858</v>
      </c>
      <c r="G1306" s="14"/>
      <c r="H1306" s="14" t="s">
        <v>4908</v>
      </c>
      <c r="I1306" s="15">
        <v>113</v>
      </c>
      <c r="J1306" s="77">
        <v>5</v>
      </c>
      <c r="K1306" s="92"/>
    </row>
    <row r="1307" spans="1:11" ht="39.6" customHeight="1" x14ac:dyDescent="0.25">
      <c r="A1307" s="14" t="s">
        <v>1753</v>
      </c>
      <c r="B1307" s="14" t="s">
        <v>4906</v>
      </c>
      <c r="C1307" s="14" t="s">
        <v>4907</v>
      </c>
      <c r="D1307" s="16">
        <v>45811</v>
      </c>
      <c r="E1307" s="16"/>
      <c r="F1307" s="14" t="s">
        <v>4858</v>
      </c>
      <c r="G1307" s="14"/>
      <c r="H1307" s="14" t="s">
        <v>4909</v>
      </c>
      <c r="I1307" s="15">
        <v>113</v>
      </c>
      <c r="J1307" s="77">
        <v>5</v>
      </c>
      <c r="K1307" s="92"/>
    </row>
    <row r="1308" spans="1:11" ht="39.6" customHeight="1" x14ac:dyDescent="0.25">
      <c r="A1308" s="14" t="s">
        <v>1753</v>
      </c>
      <c r="B1308" s="14" t="s">
        <v>4910</v>
      </c>
      <c r="C1308" s="14" t="s">
        <v>4911</v>
      </c>
      <c r="D1308" s="16">
        <v>45811</v>
      </c>
      <c r="E1308" s="16"/>
      <c r="F1308" s="14" t="s">
        <v>4858</v>
      </c>
      <c r="G1308" s="14"/>
      <c r="H1308" s="14" t="s">
        <v>4914</v>
      </c>
      <c r="I1308" s="15">
        <v>113</v>
      </c>
      <c r="J1308" s="77">
        <v>5</v>
      </c>
      <c r="K1308" s="92"/>
    </row>
    <row r="1309" spans="1:11" ht="39.6" customHeight="1" x14ac:dyDescent="0.25">
      <c r="A1309" s="14" t="s">
        <v>1753</v>
      </c>
      <c r="B1309" s="14" t="s">
        <v>4912</v>
      </c>
      <c r="C1309" s="14" t="s">
        <v>4913</v>
      </c>
      <c r="D1309" s="16">
        <v>45811</v>
      </c>
      <c r="E1309" s="16"/>
      <c r="F1309" s="14" t="s">
        <v>4858</v>
      </c>
      <c r="G1309" s="14"/>
      <c r="H1309" s="14" t="s">
        <v>3088</v>
      </c>
      <c r="I1309" s="15">
        <v>113</v>
      </c>
      <c r="J1309" s="77">
        <v>5</v>
      </c>
      <c r="K1309" s="92"/>
    </row>
    <row r="1310" spans="1:11" ht="39.6" customHeight="1" x14ac:dyDescent="0.25">
      <c r="A1310" s="14" t="s">
        <v>1753</v>
      </c>
      <c r="B1310" s="14" t="s">
        <v>4915</v>
      </c>
      <c r="C1310" s="14" t="s">
        <v>4916</v>
      </c>
      <c r="D1310" s="16">
        <v>45811</v>
      </c>
      <c r="E1310" s="16"/>
      <c r="F1310" s="14" t="s">
        <v>4858</v>
      </c>
      <c r="G1310" s="14"/>
      <c r="H1310" s="14" t="s">
        <v>3095</v>
      </c>
      <c r="I1310" s="15">
        <v>113</v>
      </c>
      <c r="J1310" s="77">
        <v>5</v>
      </c>
      <c r="K1310" s="92"/>
    </row>
    <row r="1311" spans="1:11" ht="39.6" customHeight="1" x14ac:dyDescent="0.25">
      <c r="A1311" s="14" t="s">
        <v>1753</v>
      </c>
      <c r="B1311" s="14" t="s">
        <v>4917</v>
      </c>
      <c r="C1311" s="14" t="s">
        <v>4918</v>
      </c>
      <c r="D1311" s="16">
        <v>45811</v>
      </c>
      <c r="E1311" s="16"/>
      <c r="F1311" s="14" t="s">
        <v>4858</v>
      </c>
      <c r="G1311" s="14"/>
      <c r="H1311" s="14" t="s">
        <v>3078</v>
      </c>
      <c r="I1311" s="15">
        <v>113</v>
      </c>
      <c r="J1311" s="77">
        <v>5</v>
      </c>
      <c r="K1311" s="92"/>
    </row>
    <row r="1312" spans="1:11" ht="39.6" customHeight="1" x14ac:dyDescent="0.25">
      <c r="A1312" s="14" t="s">
        <v>1753</v>
      </c>
      <c r="B1312" s="14" t="s">
        <v>4920</v>
      </c>
      <c r="C1312" s="14" t="s">
        <v>4921</v>
      </c>
      <c r="D1312" s="16">
        <v>45811</v>
      </c>
      <c r="E1312" s="16"/>
      <c r="F1312" s="14" t="s">
        <v>4858</v>
      </c>
      <c r="G1312" s="14"/>
      <c r="H1312" s="14" t="s">
        <v>3091</v>
      </c>
      <c r="I1312" s="15">
        <v>131</v>
      </c>
      <c r="J1312" s="77">
        <v>5</v>
      </c>
      <c r="K1312" s="92"/>
    </row>
    <row r="1313" spans="1:11" ht="39.6" customHeight="1" x14ac:dyDescent="0.25">
      <c r="A1313" s="14" t="s">
        <v>1753</v>
      </c>
      <c r="B1313" s="14" t="s">
        <v>4922</v>
      </c>
      <c r="C1313" s="14" t="s">
        <v>4923</v>
      </c>
      <c r="D1313" s="16">
        <v>45811</v>
      </c>
      <c r="E1313" s="16"/>
      <c r="F1313" s="14" t="s">
        <v>4858</v>
      </c>
      <c r="G1313" s="14"/>
      <c r="H1313" s="14" t="s">
        <v>4924</v>
      </c>
      <c r="I1313" s="15">
        <v>131</v>
      </c>
      <c r="J1313" s="77">
        <v>5</v>
      </c>
      <c r="K1313" s="92"/>
    </row>
    <row r="1314" spans="1:11" ht="39.6" customHeight="1" x14ac:dyDescent="0.25">
      <c r="A1314" s="14" t="s">
        <v>1753</v>
      </c>
      <c r="B1314" s="14" t="s">
        <v>4925</v>
      </c>
      <c r="C1314" s="14" t="s">
        <v>4926</v>
      </c>
      <c r="D1314" s="16">
        <v>45811</v>
      </c>
      <c r="E1314" s="16"/>
      <c r="F1314" s="14" t="s">
        <v>4858</v>
      </c>
      <c r="G1314" s="14"/>
      <c r="H1314" s="14" t="s">
        <v>4929</v>
      </c>
      <c r="I1314" s="15">
        <v>131</v>
      </c>
      <c r="J1314" s="77">
        <v>5</v>
      </c>
      <c r="K1314" s="92"/>
    </row>
    <row r="1315" spans="1:11" ht="39.6" customHeight="1" x14ac:dyDescent="0.25">
      <c r="A1315" s="14" t="s">
        <v>1753</v>
      </c>
      <c r="B1315" s="14" t="s">
        <v>4927</v>
      </c>
      <c r="C1315" s="14" t="s">
        <v>4928</v>
      </c>
      <c r="D1315" s="16">
        <v>45811</v>
      </c>
      <c r="E1315" s="16"/>
      <c r="F1315" s="14" t="s">
        <v>4858</v>
      </c>
      <c r="G1315" s="14"/>
      <c r="H1315" s="14" t="s">
        <v>3092</v>
      </c>
      <c r="I1315" s="15">
        <v>136</v>
      </c>
      <c r="J1315" s="77">
        <v>5</v>
      </c>
      <c r="K1315" s="92"/>
    </row>
    <row r="1316" spans="1:11" ht="39.6" customHeight="1" x14ac:dyDescent="0.25">
      <c r="A1316" s="14" t="s">
        <v>1753</v>
      </c>
      <c r="B1316" s="14" t="s">
        <v>4930</v>
      </c>
      <c r="C1316" s="14" t="s">
        <v>4931</v>
      </c>
      <c r="D1316" s="16">
        <v>45811</v>
      </c>
      <c r="E1316" s="16"/>
      <c r="F1316" s="14" t="s">
        <v>4858</v>
      </c>
      <c r="G1316" s="14"/>
      <c r="H1316" s="14" t="s">
        <v>3094</v>
      </c>
      <c r="I1316" s="15">
        <v>244</v>
      </c>
      <c r="J1316" s="77">
        <v>5</v>
      </c>
      <c r="K1316" s="92"/>
    </row>
    <row r="1317" spans="1:11" ht="39.6" customHeight="1" x14ac:dyDescent="0.25">
      <c r="A1317" s="14" t="s">
        <v>1753</v>
      </c>
      <c r="B1317" s="14" t="s">
        <v>4932</v>
      </c>
      <c r="C1317" s="14" t="s">
        <v>4933</v>
      </c>
      <c r="D1317" s="16">
        <v>45811</v>
      </c>
      <c r="E1317" s="16"/>
      <c r="F1317" s="14" t="s">
        <v>4858</v>
      </c>
      <c r="G1317" s="14"/>
      <c r="H1317" s="14" t="s">
        <v>2346</v>
      </c>
      <c r="I1317" s="15">
        <v>267</v>
      </c>
      <c r="J1317" s="77">
        <v>5</v>
      </c>
      <c r="K1317" s="92"/>
    </row>
    <row r="1318" spans="1:11" ht="39.6" customHeight="1" x14ac:dyDescent="0.25">
      <c r="A1318" s="14" t="s">
        <v>1753</v>
      </c>
      <c r="B1318" s="14" t="s">
        <v>4934</v>
      </c>
      <c r="C1318" s="14" t="s">
        <v>4935</v>
      </c>
      <c r="D1318" s="16">
        <v>45811</v>
      </c>
      <c r="E1318" s="16"/>
      <c r="F1318" s="14" t="s">
        <v>4858</v>
      </c>
      <c r="G1318" s="14"/>
      <c r="H1318" s="14" t="s">
        <v>2351</v>
      </c>
      <c r="I1318" s="15">
        <v>305</v>
      </c>
      <c r="J1318" s="77">
        <v>5</v>
      </c>
      <c r="K1318" s="92"/>
    </row>
    <row r="1319" spans="1:11" ht="39.6" customHeight="1" x14ac:dyDescent="0.25">
      <c r="A1319" s="14" t="s">
        <v>1753</v>
      </c>
      <c r="B1319" s="14" t="s">
        <v>4936</v>
      </c>
      <c r="C1319" s="14" t="s">
        <v>4937</v>
      </c>
      <c r="D1319" s="16">
        <v>45811</v>
      </c>
      <c r="E1319" s="16"/>
      <c r="F1319" s="14" t="s">
        <v>4858</v>
      </c>
      <c r="G1319" s="14"/>
      <c r="H1319" s="14" t="s">
        <v>3087</v>
      </c>
      <c r="I1319" s="15">
        <v>328</v>
      </c>
      <c r="J1319" s="77">
        <v>5</v>
      </c>
      <c r="K1319" s="92"/>
    </row>
    <row r="1320" spans="1:11" ht="39.6" customHeight="1" x14ac:dyDescent="0.25">
      <c r="A1320" s="14" t="s">
        <v>1753</v>
      </c>
      <c r="B1320" s="14" t="s">
        <v>4938</v>
      </c>
      <c r="C1320" s="14" t="s">
        <v>4939</v>
      </c>
      <c r="D1320" s="16">
        <v>45811</v>
      </c>
      <c r="E1320" s="16"/>
      <c r="F1320" s="14" t="s">
        <v>4858</v>
      </c>
      <c r="G1320" s="14"/>
      <c r="H1320" s="14" t="s">
        <v>3085</v>
      </c>
      <c r="I1320" s="15">
        <v>328</v>
      </c>
      <c r="J1320" s="77">
        <v>5</v>
      </c>
      <c r="K1320" s="92"/>
    </row>
    <row r="1321" spans="1:11" ht="56.4" customHeight="1" x14ac:dyDescent="0.25">
      <c r="A1321" s="14" t="s">
        <v>1753</v>
      </c>
      <c r="B1321" s="14" t="s">
        <v>3642</v>
      </c>
      <c r="C1321" s="14" t="s">
        <v>3643</v>
      </c>
      <c r="D1321" s="16">
        <v>45800</v>
      </c>
      <c r="E1321" s="16"/>
      <c r="F1321" s="14" t="s">
        <v>3644</v>
      </c>
      <c r="G1321" s="14" t="s">
        <v>3645</v>
      </c>
      <c r="H1321" s="14" t="s">
        <v>3646</v>
      </c>
      <c r="I1321" s="15">
        <v>1000</v>
      </c>
      <c r="J1321" s="77">
        <v>5</v>
      </c>
      <c r="K1321" s="92"/>
    </row>
    <row r="1322" spans="1:11" ht="100.8" customHeight="1" x14ac:dyDescent="0.25">
      <c r="A1322" s="14" t="s">
        <v>1753</v>
      </c>
      <c r="B1322" s="14"/>
      <c r="C1322" s="14"/>
      <c r="D1322" s="16"/>
      <c r="E1322" s="16"/>
      <c r="F1322" s="14" t="s">
        <v>6587</v>
      </c>
      <c r="G1322" s="14"/>
      <c r="H1322" s="14"/>
      <c r="I1322" s="15"/>
      <c r="J1322" s="77"/>
      <c r="K1322" s="92"/>
    </row>
    <row r="1323" spans="1:11" ht="39" customHeight="1" x14ac:dyDescent="0.25">
      <c r="A1323" s="14" t="s">
        <v>3235</v>
      </c>
      <c r="B1323" s="14" t="s">
        <v>3417</v>
      </c>
      <c r="C1323" s="14" t="s">
        <v>3418</v>
      </c>
      <c r="D1323" s="16">
        <v>45791</v>
      </c>
      <c r="E1323" s="16"/>
      <c r="F1323" s="14" t="s">
        <v>3419</v>
      </c>
      <c r="G1323" s="14"/>
      <c r="H1323" s="14" t="s">
        <v>3420</v>
      </c>
      <c r="I1323" s="15">
        <v>3728</v>
      </c>
      <c r="J1323" s="77"/>
      <c r="K1323" s="92"/>
    </row>
    <row r="1324" spans="1:11" ht="27.6" customHeight="1" x14ac:dyDescent="0.25">
      <c r="A1324" s="14" t="s">
        <v>3235</v>
      </c>
      <c r="B1324" s="14" t="s">
        <v>3193</v>
      </c>
      <c r="C1324" s="14"/>
      <c r="D1324" s="16">
        <v>45791</v>
      </c>
      <c r="E1324" s="16"/>
      <c r="F1324" s="14" t="s">
        <v>3432</v>
      </c>
      <c r="G1324" s="14"/>
      <c r="H1324" s="14" t="s">
        <v>1760</v>
      </c>
      <c r="I1324" s="15">
        <v>3</v>
      </c>
      <c r="J1324" s="77"/>
      <c r="K1324" s="92"/>
    </row>
    <row r="1325" spans="1:11" ht="39" customHeight="1" x14ac:dyDescent="0.25">
      <c r="A1325" s="14" t="s">
        <v>1753</v>
      </c>
      <c r="B1325" s="14" t="s">
        <v>3417</v>
      </c>
      <c r="C1325" s="14" t="s">
        <v>3418</v>
      </c>
      <c r="D1325" s="16">
        <v>45791</v>
      </c>
      <c r="E1325" s="16"/>
      <c r="F1325" s="14" t="s">
        <v>3419</v>
      </c>
      <c r="G1325" s="14"/>
      <c r="H1325" s="14" t="s">
        <v>3420</v>
      </c>
      <c r="I1325" s="15">
        <v>3728</v>
      </c>
      <c r="J1325" s="77">
        <v>3</v>
      </c>
      <c r="K1325" s="92"/>
    </row>
    <row r="1326" spans="1:11" ht="26.4" customHeight="1" x14ac:dyDescent="0.25">
      <c r="A1326" s="14" t="s">
        <v>1753</v>
      </c>
      <c r="B1326" s="14" t="s">
        <v>3193</v>
      </c>
      <c r="C1326" s="14"/>
      <c r="D1326" s="16">
        <v>45791</v>
      </c>
      <c r="E1326" s="16"/>
      <c r="F1326" s="14" t="s">
        <v>3432</v>
      </c>
      <c r="G1326" s="14"/>
      <c r="H1326" s="14" t="s">
        <v>1760</v>
      </c>
      <c r="I1326" s="15">
        <v>20</v>
      </c>
      <c r="J1326" s="77">
        <v>3</v>
      </c>
      <c r="K1326" s="92"/>
    </row>
    <row r="1327" spans="1:11" ht="46.2" customHeight="1" x14ac:dyDescent="0.25">
      <c r="A1327" s="14" t="s">
        <v>1753</v>
      </c>
      <c r="B1327" s="14" t="s">
        <v>3232</v>
      </c>
      <c r="C1327" s="14" t="s">
        <v>3233</v>
      </c>
      <c r="D1327" s="16">
        <v>45790</v>
      </c>
      <c r="E1327" s="16"/>
      <c r="F1327" s="14" t="s">
        <v>3234</v>
      </c>
      <c r="G1327" s="14" t="s">
        <v>1967</v>
      </c>
      <c r="H1327" s="14" t="s">
        <v>1776</v>
      </c>
      <c r="I1327" s="15">
        <v>650.85</v>
      </c>
      <c r="J1327" s="77">
        <v>3</v>
      </c>
      <c r="K1327" s="92"/>
    </row>
    <row r="1328" spans="1:11" ht="44.4" customHeight="1" x14ac:dyDescent="0.25">
      <c r="A1328" s="14" t="s">
        <v>3235</v>
      </c>
      <c r="B1328" s="14" t="s">
        <v>3232</v>
      </c>
      <c r="C1328" s="14" t="s">
        <v>3233</v>
      </c>
      <c r="D1328" s="16">
        <v>45790</v>
      </c>
      <c r="E1328" s="16"/>
      <c r="F1328" s="14" t="s">
        <v>3234</v>
      </c>
      <c r="G1328" s="14" t="s">
        <v>1967</v>
      </c>
      <c r="H1328" s="14" t="s">
        <v>1776</v>
      </c>
      <c r="I1328" s="15">
        <v>650.85</v>
      </c>
      <c r="J1328" s="77"/>
      <c r="K1328" s="92"/>
    </row>
    <row r="1329" spans="1:11" ht="108" customHeight="1" x14ac:dyDescent="0.25">
      <c r="A1329" s="14" t="s">
        <v>1753</v>
      </c>
      <c r="B1329" s="14"/>
      <c r="C1329" s="14"/>
      <c r="D1329" s="16"/>
      <c r="E1329" s="16"/>
      <c r="F1329" s="14" t="s">
        <v>3278</v>
      </c>
      <c r="G1329" s="14"/>
      <c r="H1329" s="14"/>
      <c r="I1329" s="15"/>
      <c r="J1329" s="77"/>
      <c r="K1329" s="92"/>
    </row>
    <row r="1330" spans="1:11" ht="37.200000000000003" customHeight="1" x14ac:dyDescent="0.25">
      <c r="A1330" s="14" t="s">
        <v>1753</v>
      </c>
      <c r="B1330" s="14" t="s">
        <v>3193</v>
      </c>
      <c r="C1330" s="14"/>
      <c r="D1330" s="16">
        <v>45786</v>
      </c>
      <c r="E1330" s="16"/>
      <c r="F1330" s="14" t="s">
        <v>4319</v>
      </c>
      <c r="G1330" s="14"/>
      <c r="H1330" s="14" t="s">
        <v>2334</v>
      </c>
      <c r="I1330" s="15">
        <v>1000</v>
      </c>
      <c r="J1330" s="77">
        <v>2</v>
      </c>
      <c r="K1330" s="92"/>
    </row>
    <row r="1331" spans="1:11" ht="49.2" customHeight="1" x14ac:dyDescent="0.25">
      <c r="A1331" s="14" t="s">
        <v>1753</v>
      </c>
      <c r="B1331" s="14" t="s">
        <v>3194</v>
      </c>
      <c r="C1331" s="14" t="s">
        <v>3195</v>
      </c>
      <c r="D1331" s="16">
        <v>45806</v>
      </c>
      <c r="E1331" s="16"/>
      <c r="F1331" s="14" t="s">
        <v>4320</v>
      </c>
      <c r="G1331" s="14" t="s">
        <v>3196</v>
      </c>
      <c r="H1331" s="14" t="s">
        <v>3197</v>
      </c>
      <c r="I1331" s="15">
        <v>0</v>
      </c>
      <c r="J1331" s="77">
        <v>2</v>
      </c>
      <c r="K1331" s="92"/>
    </row>
    <row r="1332" spans="1:11" ht="57.6" customHeight="1" x14ac:dyDescent="0.25">
      <c r="A1332" s="14" t="s">
        <v>1753</v>
      </c>
      <c r="B1332" s="14" t="s">
        <v>3367</v>
      </c>
      <c r="C1332" s="14" t="s">
        <v>3368</v>
      </c>
      <c r="D1332" s="16">
        <v>45806</v>
      </c>
      <c r="E1332" s="16"/>
      <c r="F1332" s="14" t="s">
        <v>4321</v>
      </c>
      <c r="G1332" s="14"/>
      <c r="H1332" s="14" t="s">
        <v>3371</v>
      </c>
      <c r="I1332" s="15">
        <v>0</v>
      </c>
      <c r="J1332" s="77">
        <v>2</v>
      </c>
      <c r="K1332" s="92"/>
    </row>
    <row r="1333" spans="1:11" ht="60" customHeight="1" x14ac:dyDescent="0.25">
      <c r="A1333" s="14" t="s">
        <v>1753</v>
      </c>
      <c r="B1333" s="14" t="s">
        <v>3369</v>
      </c>
      <c r="C1333" s="14" t="s">
        <v>3370</v>
      </c>
      <c r="D1333" s="16">
        <v>45806</v>
      </c>
      <c r="E1333" s="16"/>
      <c r="F1333" s="14" t="s">
        <v>4322</v>
      </c>
      <c r="G1333" s="14"/>
      <c r="H1333" s="14" t="s">
        <v>3372</v>
      </c>
      <c r="I1333" s="15">
        <v>0</v>
      </c>
      <c r="J1333" s="77">
        <v>2</v>
      </c>
      <c r="K1333" s="92"/>
    </row>
    <row r="1334" spans="1:11" ht="60" customHeight="1" x14ac:dyDescent="0.25">
      <c r="A1334" s="14" t="s">
        <v>1753</v>
      </c>
      <c r="B1334" s="14" t="s">
        <v>3373</v>
      </c>
      <c r="C1334" s="14" t="s">
        <v>3374</v>
      </c>
      <c r="D1334" s="16">
        <v>45806</v>
      </c>
      <c r="E1334" s="16"/>
      <c r="F1334" s="14" t="s">
        <v>4323</v>
      </c>
      <c r="G1334" s="14"/>
      <c r="H1334" s="14" t="s">
        <v>3375</v>
      </c>
      <c r="I1334" s="15">
        <v>0</v>
      </c>
      <c r="J1334" s="77">
        <v>2</v>
      </c>
      <c r="K1334" s="92"/>
    </row>
    <row r="1335" spans="1:11" ht="48" customHeight="1" x14ac:dyDescent="0.25">
      <c r="A1335" s="14" t="s">
        <v>1753</v>
      </c>
      <c r="B1335" s="14" t="s">
        <v>3193</v>
      </c>
      <c r="C1335" s="14"/>
      <c r="D1335" s="16">
        <v>45803</v>
      </c>
      <c r="E1335" s="16"/>
      <c r="F1335" s="14" t="s">
        <v>4324</v>
      </c>
      <c r="G1335" s="14"/>
      <c r="H1335" s="14" t="s">
        <v>2334</v>
      </c>
      <c r="I1335" s="15">
        <v>-134.91</v>
      </c>
      <c r="J1335" s="77">
        <v>2</v>
      </c>
      <c r="K1335" s="92"/>
    </row>
    <row r="1336" spans="1:11" ht="37.799999999999997" customHeight="1" x14ac:dyDescent="0.25">
      <c r="A1336" s="14" t="s">
        <v>1753</v>
      </c>
      <c r="B1336" s="14" t="s">
        <v>3276</v>
      </c>
      <c r="C1336" s="14" t="s">
        <v>3277</v>
      </c>
      <c r="D1336" s="16">
        <v>45804</v>
      </c>
      <c r="E1336" s="16"/>
      <c r="F1336" s="14" t="s">
        <v>4325</v>
      </c>
      <c r="G1336" s="14" t="s">
        <v>1967</v>
      </c>
      <c r="H1336" s="14" t="s">
        <v>1776</v>
      </c>
      <c r="I1336" s="15">
        <v>3856</v>
      </c>
      <c r="J1336" s="77">
        <v>2</v>
      </c>
      <c r="K1336" s="92"/>
    </row>
    <row r="1337" spans="1:11" ht="58.8" customHeight="1" x14ac:dyDescent="0.25">
      <c r="A1337" s="14" t="s">
        <v>1753</v>
      </c>
      <c r="B1337" s="14" t="s">
        <v>3387</v>
      </c>
      <c r="C1337" s="14" t="s">
        <v>3388</v>
      </c>
      <c r="D1337" s="16">
        <v>45784</v>
      </c>
      <c r="E1337" s="16"/>
      <c r="F1337" s="14" t="s">
        <v>4326</v>
      </c>
      <c r="G1337" s="14"/>
      <c r="H1337" s="14" t="s">
        <v>3389</v>
      </c>
      <c r="I1337" s="15">
        <v>11450</v>
      </c>
      <c r="J1337" s="77">
        <v>2</v>
      </c>
      <c r="K1337" s="92"/>
    </row>
    <row r="1338" spans="1:11" ht="58.8" customHeight="1" x14ac:dyDescent="0.25">
      <c r="A1338" s="14" t="s">
        <v>1753</v>
      </c>
      <c r="B1338" s="14" t="s">
        <v>3390</v>
      </c>
      <c r="C1338" s="14" t="s">
        <v>3391</v>
      </c>
      <c r="D1338" s="16">
        <v>45784</v>
      </c>
      <c r="E1338" s="16"/>
      <c r="F1338" s="14" t="s">
        <v>4327</v>
      </c>
      <c r="G1338" s="14"/>
      <c r="H1338" s="14" t="s">
        <v>3392</v>
      </c>
      <c r="I1338" s="15">
        <v>963</v>
      </c>
      <c r="J1338" s="77">
        <v>2</v>
      </c>
      <c r="K1338" s="92"/>
    </row>
    <row r="1339" spans="1:11" ht="39" customHeight="1" x14ac:dyDescent="0.25">
      <c r="A1339" s="14" t="s">
        <v>1753</v>
      </c>
      <c r="B1339" s="14" t="s">
        <v>3515</v>
      </c>
      <c r="C1339" s="14" t="s">
        <v>3516</v>
      </c>
      <c r="D1339" s="16">
        <v>45803</v>
      </c>
      <c r="E1339" s="16"/>
      <c r="F1339" s="14" t="s">
        <v>4328</v>
      </c>
      <c r="G1339" s="14" t="s">
        <v>1967</v>
      </c>
      <c r="H1339" s="14" t="s">
        <v>1776</v>
      </c>
      <c r="I1339" s="15">
        <v>150</v>
      </c>
      <c r="J1339" s="77">
        <v>2</v>
      </c>
      <c r="K1339" s="92"/>
    </row>
    <row r="1340" spans="1:11" ht="37.799999999999997" customHeight="1" x14ac:dyDescent="0.25">
      <c r="A1340" s="14" t="s">
        <v>1753</v>
      </c>
      <c r="B1340" s="14" t="s">
        <v>3517</v>
      </c>
      <c r="C1340" s="14" t="s">
        <v>3518</v>
      </c>
      <c r="D1340" s="16">
        <v>45803</v>
      </c>
      <c r="E1340" s="16"/>
      <c r="F1340" s="14" t="s">
        <v>4329</v>
      </c>
      <c r="G1340" s="14" t="s">
        <v>1967</v>
      </c>
      <c r="H1340" s="14" t="s">
        <v>1776</v>
      </c>
      <c r="I1340" s="15">
        <v>650</v>
      </c>
      <c r="J1340" s="77">
        <v>2</v>
      </c>
      <c r="K1340" s="92"/>
    </row>
    <row r="1341" spans="1:11" ht="39" customHeight="1" x14ac:dyDescent="0.25">
      <c r="A1341" s="14" t="s">
        <v>1753</v>
      </c>
      <c r="B1341" s="14" t="s">
        <v>3519</v>
      </c>
      <c r="C1341" s="14" t="s">
        <v>3520</v>
      </c>
      <c r="D1341" s="16">
        <v>45804</v>
      </c>
      <c r="E1341" s="16"/>
      <c r="F1341" s="14" t="s">
        <v>4330</v>
      </c>
      <c r="G1341" s="14" t="s">
        <v>1967</v>
      </c>
      <c r="H1341" s="14" t="s">
        <v>1776</v>
      </c>
      <c r="I1341" s="15">
        <v>252.99</v>
      </c>
      <c r="J1341" s="77">
        <v>2</v>
      </c>
      <c r="K1341" s="92"/>
    </row>
    <row r="1342" spans="1:11" ht="39" customHeight="1" x14ac:dyDescent="0.25">
      <c r="A1342" s="14" t="s">
        <v>1753</v>
      </c>
      <c r="B1342" s="14" t="s">
        <v>3521</v>
      </c>
      <c r="C1342" s="14" t="s">
        <v>3522</v>
      </c>
      <c r="D1342" s="16">
        <v>45804</v>
      </c>
      <c r="E1342" s="16"/>
      <c r="F1342" s="14" t="s">
        <v>4331</v>
      </c>
      <c r="G1342" s="14" t="s">
        <v>2376</v>
      </c>
      <c r="H1342" s="14" t="s">
        <v>2377</v>
      </c>
      <c r="I1342" s="15">
        <v>860</v>
      </c>
      <c r="J1342" s="77">
        <v>2</v>
      </c>
      <c r="K1342" s="92"/>
    </row>
    <row r="1343" spans="1:11" ht="39" customHeight="1" x14ac:dyDescent="0.25">
      <c r="A1343" s="14" t="s">
        <v>1753</v>
      </c>
      <c r="B1343" s="14" t="s">
        <v>4586</v>
      </c>
      <c r="C1343" s="14" t="s">
        <v>4587</v>
      </c>
      <c r="D1343" s="16">
        <v>45824</v>
      </c>
      <c r="E1343" s="16"/>
      <c r="F1343" s="14" t="s">
        <v>4588</v>
      </c>
      <c r="G1343" s="14" t="s">
        <v>2333</v>
      </c>
      <c r="H1343" s="14" t="s">
        <v>2334</v>
      </c>
      <c r="I1343" s="15">
        <v>600</v>
      </c>
      <c r="J1343" s="77">
        <v>2</v>
      </c>
      <c r="K1343" s="92"/>
    </row>
    <row r="1344" spans="1:11" ht="39" customHeight="1" x14ac:dyDescent="0.25">
      <c r="A1344" s="14" t="s">
        <v>1753</v>
      </c>
      <c r="B1344" s="14" t="s">
        <v>4712</v>
      </c>
      <c r="C1344" s="14" t="s">
        <v>2105</v>
      </c>
      <c r="D1344" s="16">
        <v>45838</v>
      </c>
      <c r="E1344" s="16"/>
      <c r="F1344" s="14" t="s">
        <v>4713</v>
      </c>
      <c r="G1344" s="14" t="s">
        <v>4714</v>
      </c>
      <c r="H1344" s="14" t="s">
        <v>4715</v>
      </c>
      <c r="I1344" s="15">
        <v>600</v>
      </c>
      <c r="J1344" s="77">
        <v>2</v>
      </c>
      <c r="K1344" s="92"/>
    </row>
    <row r="1345" spans="1:11" ht="99" customHeight="1" x14ac:dyDescent="0.25">
      <c r="A1345" s="14" t="s">
        <v>1753</v>
      </c>
      <c r="B1345"/>
      <c r="C1345"/>
      <c r="D1345" s="314"/>
      <c r="E1345" s="16"/>
      <c r="F1345" s="14" t="s">
        <v>4318</v>
      </c>
      <c r="G1345" s="14"/>
      <c r="H1345" s="14"/>
      <c r="I1345" s="15"/>
      <c r="J1345" s="77"/>
      <c r="K1345" s="92"/>
    </row>
    <row r="1346" spans="1:11" ht="37.200000000000003" customHeight="1" x14ac:dyDescent="0.25">
      <c r="A1346" s="14" t="s">
        <v>1753</v>
      </c>
      <c r="B1346" s="14" t="s">
        <v>3242</v>
      </c>
      <c r="C1346" s="14" t="s">
        <v>3243</v>
      </c>
      <c r="D1346" s="16">
        <v>45792</v>
      </c>
      <c r="E1346" s="16"/>
      <c r="F1346" s="14" t="s">
        <v>3244</v>
      </c>
      <c r="G1346" s="14" t="s">
        <v>1967</v>
      </c>
      <c r="H1346" s="14" t="s">
        <v>1776</v>
      </c>
      <c r="I1346" s="15">
        <v>5031.7299999999996</v>
      </c>
      <c r="J1346" s="77">
        <v>3</v>
      </c>
      <c r="K1346" s="92"/>
    </row>
    <row r="1347" spans="1:11" ht="37.200000000000003" customHeight="1" x14ac:dyDescent="0.25">
      <c r="A1347" s="14" t="s">
        <v>1753</v>
      </c>
      <c r="B1347" s="14" t="s">
        <v>4533</v>
      </c>
      <c r="C1347" s="14" t="s">
        <v>4534</v>
      </c>
      <c r="D1347" s="16">
        <v>45819</v>
      </c>
      <c r="E1347" s="16"/>
      <c r="F1347" s="14" t="s">
        <v>4535</v>
      </c>
      <c r="G1347" s="14" t="s">
        <v>1967</v>
      </c>
      <c r="H1347" s="14" t="s">
        <v>1776</v>
      </c>
      <c r="I1347" s="15">
        <v>564</v>
      </c>
      <c r="J1347" s="77">
        <v>3</v>
      </c>
      <c r="K1347" s="92"/>
    </row>
    <row r="1348" spans="1:11" ht="37.200000000000003" customHeight="1" x14ac:dyDescent="0.25">
      <c r="A1348" s="14" t="s">
        <v>1753</v>
      </c>
      <c r="B1348" s="14" t="s">
        <v>4548</v>
      </c>
      <c r="C1348" s="14" t="s">
        <v>4549</v>
      </c>
      <c r="D1348" s="16">
        <v>45820</v>
      </c>
      <c r="E1348" s="16"/>
      <c r="F1348" s="14" t="s">
        <v>4552</v>
      </c>
      <c r="G1348" s="14" t="s">
        <v>1967</v>
      </c>
      <c r="H1348" s="14" t="s">
        <v>1776</v>
      </c>
      <c r="I1348" s="15">
        <v>146</v>
      </c>
      <c r="J1348" s="77">
        <v>3</v>
      </c>
      <c r="K1348" s="92"/>
    </row>
    <row r="1349" spans="1:11" ht="37.799999999999997" customHeight="1" x14ac:dyDescent="0.25">
      <c r="A1349" s="14" t="s">
        <v>1753</v>
      </c>
      <c r="B1349" s="14" t="s">
        <v>4550</v>
      </c>
      <c r="C1349" s="14" t="s">
        <v>4551</v>
      </c>
      <c r="D1349" s="16">
        <v>45820</v>
      </c>
      <c r="E1349" s="16"/>
      <c r="F1349" s="14" t="s">
        <v>4552</v>
      </c>
      <c r="G1349" s="14" t="s">
        <v>1967</v>
      </c>
      <c r="H1349" s="14" t="s">
        <v>1776</v>
      </c>
      <c r="I1349" s="15">
        <v>322.7</v>
      </c>
      <c r="J1349" s="77">
        <v>3</v>
      </c>
      <c r="K1349" s="92"/>
    </row>
    <row r="1350" spans="1:11" ht="37.799999999999997" customHeight="1" x14ac:dyDescent="0.25">
      <c r="A1350" s="14" t="s">
        <v>1753</v>
      </c>
      <c r="B1350" s="14" t="s">
        <v>4689</v>
      </c>
      <c r="C1350" s="14" t="s">
        <v>4690</v>
      </c>
      <c r="D1350" s="16">
        <v>45833</v>
      </c>
      <c r="E1350" s="16"/>
      <c r="F1350" s="14" t="s">
        <v>4691</v>
      </c>
      <c r="G1350" s="14" t="s">
        <v>1967</v>
      </c>
      <c r="H1350" s="14" t="s">
        <v>1776</v>
      </c>
      <c r="I1350" s="15">
        <v>1574.07</v>
      </c>
      <c r="J1350" s="77">
        <v>3</v>
      </c>
      <c r="K1350" s="92"/>
    </row>
    <row r="1351" spans="1:11" ht="58.2" customHeight="1" x14ac:dyDescent="0.25">
      <c r="A1351" s="14" t="s">
        <v>1753</v>
      </c>
      <c r="B1351" s="14" t="s">
        <v>5086</v>
      </c>
      <c r="C1351" s="14" t="s">
        <v>5087</v>
      </c>
      <c r="D1351" s="16">
        <v>45826</v>
      </c>
      <c r="E1351" s="16"/>
      <c r="F1351" s="14" t="s">
        <v>5088</v>
      </c>
      <c r="G1351" s="14"/>
      <c r="H1351" s="14" t="s">
        <v>5089</v>
      </c>
      <c r="I1351" s="15">
        <v>48.95</v>
      </c>
      <c r="J1351" s="77">
        <v>3</v>
      </c>
      <c r="K1351" s="92"/>
    </row>
    <row r="1352" spans="1:11" ht="51.6" customHeight="1" x14ac:dyDescent="0.25">
      <c r="A1352" s="14" t="s">
        <v>1753</v>
      </c>
      <c r="B1352" s="14" t="s">
        <v>5848</v>
      </c>
      <c r="C1352" s="14" t="s">
        <v>5849</v>
      </c>
      <c r="D1352" s="16">
        <v>45854</v>
      </c>
      <c r="E1352" s="16"/>
      <c r="F1352" s="14" t="s">
        <v>5850</v>
      </c>
      <c r="G1352" s="14" t="s">
        <v>1961</v>
      </c>
      <c r="H1352" s="14" t="s">
        <v>1962</v>
      </c>
      <c r="I1352" s="15">
        <v>480</v>
      </c>
      <c r="J1352" s="77">
        <v>3</v>
      </c>
      <c r="K1352" s="92"/>
    </row>
    <row r="1353" spans="1:11" ht="97.8" customHeight="1" x14ac:dyDescent="0.25">
      <c r="A1353" s="14" t="s">
        <v>1753</v>
      </c>
      <c r="B1353" s="14"/>
      <c r="C1353" s="14"/>
      <c r="D1353" s="16"/>
      <c r="E1353" s="16"/>
      <c r="F1353" s="313" t="s">
        <v>6013</v>
      </c>
      <c r="G1353" s="14"/>
      <c r="H1353" s="14"/>
      <c r="I1353" s="15"/>
      <c r="J1353" s="77"/>
      <c r="K1353" s="92"/>
    </row>
    <row r="1354" spans="1:11" ht="28.2" customHeight="1" x14ac:dyDescent="0.25">
      <c r="A1354" s="14" t="s">
        <v>1753</v>
      </c>
      <c r="B1354" s="14" t="s">
        <v>5106</v>
      </c>
      <c r="C1354" s="14" t="s">
        <v>5107</v>
      </c>
      <c r="D1354" s="16">
        <v>45824</v>
      </c>
      <c r="E1354" s="16"/>
      <c r="F1354" s="14" t="s">
        <v>5108</v>
      </c>
      <c r="G1354" s="14"/>
      <c r="H1354" s="14" t="s">
        <v>5109</v>
      </c>
      <c r="I1354" s="15">
        <v>10850</v>
      </c>
      <c r="J1354" s="77">
        <v>3</v>
      </c>
      <c r="K1354" s="92"/>
    </row>
    <row r="1355" spans="1:11" ht="36" customHeight="1" x14ac:dyDescent="0.25">
      <c r="A1355" s="14" t="s">
        <v>1753</v>
      </c>
      <c r="B1355" s="14" t="s">
        <v>4695</v>
      </c>
      <c r="C1355" s="14" t="s">
        <v>4696</v>
      </c>
      <c r="D1355" s="16">
        <v>45833</v>
      </c>
      <c r="E1355" s="16"/>
      <c r="F1355" s="14" t="s">
        <v>4697</v>
      </c>
      <c r="G1355" s="14" t="s">
        <v>1967</v>
      </c>
      <c r="H1355" s="14" t="s">
        <v>1776</v>
      </c>
      <c r="I1355" s="15">
        <v>8432.2000000000007</v>
      </c>
      <c r="J1355" s="77">
        <v>3</v>
      </c>
      <c r="K1355" s="92"/>
    </row>
    <row r="1356" spans="1:11" ht="29.4" customHeight="1" x14ac:dyDescent="0.25">
      <c r="A1356" s="14" t="s">
        <v>1753</v>
      </c>
      <c r="B1356" s="14" t="s">
        <v>4698</v>
      </c>
      <c r="C1356" s="14" t="s">
        <v>4699</v>
      </c>
      <c r="D1356" s="16">
        <v>45833</v>
      </c>
      <c r="E1356" s="16"/>
      <c r="F1356" s="14" t="s">
        <v>4700</v>
      </c>
      <c r="G1356" s="14" t="s">
        <v>1967</v>
      </c>
      <c r="H1356" s="14" t="s">
        <v>1776</v>
      </c>
      <c r="I1356" s="15">
        <v>120</v>
      </c>
      <c r="J1356" s="77">
        <v>3</v>
      </c>
      <c r="K1356" s="92"/>
    </row>
    <row r="1357" spans="1:11" ht="29.4" customHeight="1" x14ac:dyDescent="0.25">
      <c r="A1357" s="14" t="s">
        <v>1753</v>
      </c>
      <c r="B1357" s="14" t="s">
        <v>5762</v>
      </c>
      <c r="C1357" s="14" t="s">
        <v>5763</v>
      </c>
      <c r="D1357" s="16">
        <v>45846</v>
      </c>
      <c r="E1357" s="16"/>
      <c r="F1357" s="14" t="s">
        <v>5764</v>
      </c>
      <c r="G1357" s="14" t="s">
        <v>2333</v>
      </c>
      <c r="H1357" s="14" t="s">
        <v>2334</v>
      </c>
      <c r="I1357" s="15">
        <v>420</v>
      </c>
      <c r="J1357" s="77">
        <v>3</v>
      </c>
      <c r="K1357" s="92"/>
    </row>
    <row r="1358" spans="1:11" ht="29.4" customHeight="1" x14ac:dyDescent="0.25">
      <c r="A1358" s="14" t="s">
        <v>1753</v>
      </c>
      <c r="B1358" s="14" t="s">
        <v>5765</v>
      </c>
      <c r="C1358" s="14" t="s">
        <v>5766</v>
      </c>
      <c r="D1358" s="16">
        <v>45846</v>
      </c>
      <c r="E1358" s="16"/>
      <c r="F1358" s="14" t="s">
        <v>5764</v>
      </c>
      <c r="G1358" s="14" t="s">
        <v>5767</v>
      </c>
      <c r="H1358" s="14" t="s">
        <v>5768</v>
      </c>
      <c r="I1358" s="15">
        <v>420</v>
      </c>
      <c r="J1358" s="77">
        <v>3</v>
      </c>
      <c r="K1358" s="92"/>
    </row>
    <row r="1359" spans="1:11" ht="122.4" customHeight="1" x14ac:dyDescent="0.25">
      <c r="A1359" s="14" t="s">
        <v>1753</v>
      </c>
      <c r="B1359" s="14"/>
      <c r="C1359" s="14"/>
      <c r="D1359" s="16"/>
      <c r="E1359" s="16"/>
      <c r="F1359" s="14" t="s">
        <v>3286</v>
      </c>
      <c r="G1359" s="14"/>
      <c r="H1359" s="14"/>
      <c r="I1359" s="15"/>
      <c r="J1359" s="77"/>
      <c r="K1359" s="92"/>
    </row>
    <row r="1360" spans="1:11" ht="37.200000000000003" customHeight="1" x14ac:dyDescent="0.25">
      <c r="A1360" s="14" t="s">
        <v>1753</v>
      </c>
      <c r="B1360" s="14" t="s">
        <v>3283</v>
      </c>
      <c r="C1360" s="14" t="s">
        <v>3284</v>
      </c>
      <c r="D1360" s="16">
        <v>45805</v>
      </c>
      <c r="E1360" s="16"/>
      <c r="F1360" s="14" t="s">
        <v>3285</v>
      </c>
      <c r="G1360" s="14" t="s">
        <v>1967</v>
      </c>
      <c r="H1360" s="14" t="s">
        <v>1776</v>
      </c>
      <c r="I1360" s="15">
        <v>2554.66</v>
      </c>
      <c r="J1360" s="77">
        <v>2</v>
      </c>
      <c r="K1360" s="92"/>
    </row>
    <row r="1361" spans="1:11" ht="50.4" customHeight="1" x14ac:dyDescent="0.25">
      <c r="A1361" s="14" t="s">
        <v>1753</v>
      </c>
      <c r="B1361" s="14" t="s">
        <v>5643</v>
      </c>
      <c r="C1361" s="14"/>
      <c r="D1361" s="16">
        <v>45845</v>
      </c>
      <c r="E1361" s="16"/>
      <c r="F1361" s="14" t="s">
        <v>6352</v>
      </c>
      <c r="G1361" s="14"/>
      <c r="H1361" s="14" t="s">
        <v>2198</v>
      </c>
      <c r="I1361" s="15">
        <v>1803.35</v>
      </c>
      <c r="J1361" s="77">
        <v>3</v>
      </c>
      <c r="K1361" s="92"/>
    </row>
    <row r="1362" spans="1:11" ht="50.4" customHeight="1" x14ac:dyDescent="0.25">
      <c r="A1362" s="14" t="s">
        <v>1753</v>
      </c>
      <c r="B1362" s="14" t="s">
        <v>5643</v>
      </c>
      <c r="C1362" s="14"/>
      <c r="D1362" s="16">
        <v>45845</v>
      </c>
      <c r="E1362" s="16"/>
      <c r="F1362" s="14" t="s">
        <v>6352</v>
      </c>
      <c r="G1362" s="14"/>
      <c r="H1362" s="14" t="s">
        <v>2198</v>
      </c>
      <c r="I1362" s="15">
        <v>196.65</v>
      </c>
      <c r="J1362" s="77">
        <v>2</v>
      </c>
      <c r="K1362" s="92"/>
    </row>
    <row r="1363" spans="1:11" ht="59.4" customHeight="1" x14ac:dyDescent="0.25">
      <c r="A1363" s="14" t="s">
        <v>1753</v>
      </c>
      <c r="B1363" s="14" t="s">
        <v>6323</v>
      </c>
      <c r="C1363" s="14" t="s">
        <v>6324</v>
      </c>
      <c r="D1363" s="16">
        <v>45868</v>
      </c>
      <c r="E1363" s="16"/>
      <c r="F1363" s="14" t="s">
        <v>6329</v>
      </c>
      <c r="G1363" s="14"/>
      <c r="H1363" s="14" t="s">
        <v>6327</v>
      </c>
      <c r="I1363" s="15">
        <v>0</v>
      </c>
      <c r="J1363" s="77">
        <v>2</v>
      </c>
      <c r="K1363" s="92"/>
    </row>
    <row r="1364" spans="1:11" ht="60" customHeight="1" x14ac:dyDescent="0.25">
      <c r="A1364" s="14" t="s">
        <v>1753</v>
      </c>
      <c r="B1364" s="14" t="s">
        <v>6325</v>
      </c>
      <c r="C1364" s="14" t="s">
        <v>6326</v>
      </c>
      <c r="D1364" s="16">
        <v>45868</v>
      </c>
      <c r="E1364" s="16"/>
      <c r="F1364" s="14" t="s">
        <v>6330</v>
      </c>
      <c r="G1364" s="14"/>
      <c r="H1364" s="14" t="s">
        <v>6328</v>
      </c>
      <c r="I1364" s="15">
        <v>0</v>
      </c>
      <c r="J1364" s="77">
        <v>3</v>
      </c>
      <c r="K1364" s="92"/>
    </row>
    <row r="1365" spans="1:11" ht="54.6" customHeight="1" x14ac:dyDescent="0.25">
      <c r="A1365" s="14" t="s">
        <v>1753</v>
      </c>
      <c r="B1365" s="14" t="s">
        <v>6331</v>
      </c>
      <c r="C1365" s="14" t="s">
        <v>6332</v>
      </c>
      <c r="D1365" s="16">
        <v>45868</v>
      </c>
      <c r="E1365" s="16"/>
      <c r="F1365" s="14" t="s">
        <v>6337</v>
      </c>
      <c r="G1365" s="14"/>
      <c r="H1365" s="14" t="s">
        <v>6335</v>
      </c>
      <c r="I1365" s="15">
        <v>0</v>
      </c>
      <c r="J1365" s="77">
        <v>3</v>
      </c>
      <c r="K1365" s="92"/>
    </row>
    <row r="1366" spans="1:11" ht="57" customHeight="1" x14ac:dyDescent="0.25">
      <c r="A1366" s="14" t="s">
        <v>1753</v>
      </c>
      <c r="B1366" s="14" t="s">
        <v>6333</v>
      </c>
      <c r="C1366" s="14" t="s">
        <v>6334</v>
      </c>
      <c r="D1366" s="16">
        <v>45868</v>
      </c>
      <c r="E1366" s="16"/>
      <c r="F1366" s="14" t="s">
        <v>6338</v>
      </c>
      <c r="G1366" s="14"/>
      <c r="H1366" s="14" t="s">
        <v>6336</v>
      </c>
      <c r="I1366" s="15">
        <v>0</v>
      </c>
      <c r="J1366" s="77">
        <v>3</v>
      </c>
      <c r="K1366" s="92"/>
    </row>
    <row r="1367" spans="1:11" ht="63" customHeight="1" x14ac:dyDescent="0.25">
      <c r="A1367" s="14" t="s">
        <v>1753</v>
      </c>
      <c r="B1367" s="14" t="s">
        <v>6339</v>
      </c>
      <c r="C1367" s="14" t="s">
        <v>6340</v>
      </c>
      <c r="D1367" s="16">
        <v>45868</v>
      </c>
      <c r="E1367" s="16"/>
      <c r="F1367" s="14" t="s">
        <v>6345</v>
      </c>
      <c r="G1367" s="14"/>
      <c r="H1367" s="14" t="s">
        <v>6343</v>
      </c>
      <c r="I1367" s="15">
        <v>0</v>
      </c>
      <c r="J1367" s="77">
        <v>3</v>
      </c>
      <c r="K1367" s="92"/>
    </row>
    <row r="1368" spans="1:11" ht="55.8" customHeight="1" x14ac:dyDescent="0.25">
      <c r="A1368" s="14" t="s">
        <v>1753</v>
      </c>
      <c r="B1368" s="14" t="s">
        <v>6341</v>
      </c>
      <c r="C1368" s="14" t="s">
        <v>6342</v>
      </c>
      <c r="D1368" s="16">
        <v>45868</v>
      </c>
      <c r="E1368" s="16"/>
      <c r="F1368" s="14" t="s">
        <v>6346</v>
      </c>
      <c r="G1368" s="14"/>
      <c r="H1368" s="14" t="s">
        <v>6344</v>
      </c>
      <c r="I1368" s="15">
        <v>0</v>
      </c>
      <c r="J1368" s="77">
        <v>3</v>
      </c>
      <c r="K1368" s="92"/>
    </row>
    <row r="1369" spans="1:11" ht="60" customHeight="1" x14ac:dyDescent="0.25">
      <c r="A1369" s="14" t="s">
        <v>1753</v>
      </c>
      <c r="B1369" s="14" t="s">
        <v>6347</v>
      </c>
      <c r="C1369" s="14" t="s">
        <v>6348</v>
      </c>
      <c r="D1369" s="16">
        <v>45868</v>
      </c>
      <c r="E1369" s="16"/>
      <c r="F1369" s="14" t="s">
        <v>6350</v>
      </c>
      <c r="G1369" s="14"/>
      <c r="H1369" s="14" t="s">
        <v>6349</v>
      </c>
      <c r="I1369" s="15">
        <v>0</v>
      </c>
      <c r="J1369" s="77">
        <v>3</v>
      </c>
      <c r="K1369" s="92"/>
    </row>
    <row r="1370" spans="1:11" ht="60" customHeight="1" x14ac:dyDescent="0.25">
      <c r="A1370" s="14" t="s">
        <v>1753</v>
      </c>
      <c r="B1370" s="14" t="s">
        <v>5643</v>
      </c>
      <c r="C1370" s="14"/>
      <c r="D1370" s="16">
        <v>45866</v>
      </c>
      <c r="E1370" s="16"/>
      <c r="F1370" s="14" t="s">
        <v>6351</v>
      </c>
      <c r="G1370" s="14"/>
      <c r="H1370" s="14" t="s">
        <v>2198</v>
      </c>
      <c r="I1370" s="15">
        <v>-1104.68</v>
      </c>
      <c r="J1370" s="77">
        <v>3</v>
      </c>
      <c r="K1370" s="92"/>
    </row>
    <row r="1371" spans="1:11" ht="108.6" customHeight="1" x14ac:dyDescent="0.25">
      <c r="A1371" s="14" t="s">
        <v>1753</v>
      </c>
      <c r="B1371" s="14"/>
      <c r="C1371" s="14"/>
      <c r="D1371" s="16"/>
      <c r="E1371" s="16"/>
      <c r="F1371" s="14" t="s">
        <v>3393</v>
      </c>
      <c r="G1371" s="14"/>
      <c r="H1371" s="14"/>
      <c r="I1371" s="15"/>
      <c r="J1371" s="77"/>
      <c r="K1371" s="92"/>
    </row>
    <row r="1372" spans="1:11" ht="48.6" customHeight="1" x14ac:dyDescent="0.25">
      <c r="A1372" s="14" t="s">
        <v>1753</v>
      </c>
      <c r="B1372" s="14" t="s">
        <v>3193</v>
      </c>
      <c r="C1372" s="14"/>
      <c r="D1372" s="16">
        <v>45783</v>
      </c>
      <c r="E1372" s="16"/>
      <c r="F1372" s="14" t="s">
        <v>3434</v>
      </c>
      <c r="G1372" s="14"/>
      <c r="H1372" s="14" t="s">
        <v>2532</v>
      </c>
      <c r="I1372" s="15">
        <v>1000</v>
      </c>
      <c r="J1372" s="77">
        <v>2</v>
      </c>
      <c r="K1372" s="92"/>
    </row>
    <row r="1373" spans="1:11" ht="59.4" customHeight="1" x14ac:dyDescent="0.25">
      <c r="A1373" s="14" t="s">
        <v>1753</v>
      </c>
      <c r="B1373" s="14" t="s">
        <v>3331</v>
      </c>
      <c r="C1373" s="14" t="s">
        <v>3332</v>
      </c>
      <c r="D1373" s="16">
        <v>45791</v>
      </c>
      <c r="E1373" s="16"/>
      <c r="F1373" s="14" t="s">
        <v>4254</v>
      </c>
      <c r="G1373" s="14" t="s">
        <v>3333</v>
      </c>
      <c r="H1373" s="14" t="s">
        <v>3334</v>
      </c>
      <c r="I1373" s="15">
        <v>0</v>
      </c>
      <c r="J1373" s="77">
        <v>2</v>
      </c>
      <c r="K1373" s="92"/>
    </row>
    <row r="1374" spans="1:11" ht="60" customHeight="1" x14ac:dyDescent="0.25">
      <c r="A1374" s="14" t="s">
        <v>1753</v>
      </c>
      <c r="B1374" s="14" t="s">
        <v>3193</v>
      </c>
      <c r="C1374" s="14"/>
      <c r="D1374" s="16">
        <v>45789</v>
      </c>
      <c r="E1374" s="16"/>
      <c r="F1374" s="14" t="s">
        <v>4255</v>
      </c>
      <c r="G1374" s="14"/>
      <c r="H1374" s="14" t="s">
        <v>2532</v>
      </c>
      <c r="I1374" s="15">
        <v>-752.43</v>
      </c>
      <c r="J1374" s="77">
        <v>2</v>
      </c>
      <c r="K1374" s="92"/>
    </row>
    <row r="1375" spans="1:11" ht="37.200000000000003" customHeight="1" x14ac:dyDescent="0.25">
      <c r="A1375" s="14" t="s">
        <v>1753</v>
      </c>
      <c r="B1375" s="14" t="s">
        <v>3509</v>
      </c>
      <c r="C1375" s="14" t="s">
        <v>3510</v>
      </c>
      <c r="D1375" s="16">
        <v>45796</v>
      </c>
      <c r="E1375" s="16"/>
      <c r="F1375" s="14" t="s">
        <v>3511</v>
      </c>
      <c r="G1375" s="14" t="s">
        <v>2531</v>
      </c>
      <c r="H1375" s="14" t="s">
        <v>2532</v>
      </c>
      <c r="I1375" s="15">
        <v>216</v>
      </c>
      <c r="J1375" s="77">
        <v>2</v>
      </c>
      <c r="K1375" s="92"/>
    </row>
    <row r="1376" spans="1:11" ht="37.200000000000003" customHeight="1" x14ac:dyDescent="0.25">
      <c r="A1376" s="14" t="s">
        <v>1753</v>
      </c>
      <c r="B1376" s="14" t="s">
        <v>3535</v>
      </c>
      <c r="C1376" s="14" t="s">
        <v>3536</v>
      </c>
      <c r="D1376" s="16">
        <v>45807</v>
      </c>
      <c r="E1376" s="16"/>
      <c r="F1376" s="14" t="s">
        <v>3537</v>
      </c>
      <c r="G1376" s="14" t="s">
        <v>2333</v>
      </c>
      <c r="H1376" s="14" t="s">
        <v>2334</v>
      </c>
      <c r="I1376" s="15">
        <v>180</v>
      </c>
      <c r="J1376" s="77">
        <v>2</v>
      </c>
      <c r="K1376" s="92"/>
    </row>
    <row r="1377" spans="1:11" ht="37.200000000000003" customHeight="1" x14ac:dyDescent="0.25">
      <c r="A1377" s="14" t="s">
        <v>1753</v>
      </c>
      <c r="B1377" s="14" t="s">
        <v>3538</v>
      </c>
      <c r="C1377" s="14" t="s">
        <v>3539</v>
      </c>
      <c r="D1377" s="16">
        <v>45807</v>
      </c>
      <c r="E1377" s="16"/>
      <c r="F1377" s="14" t="s">
        <v>3537</v>
      </c>
      <c r="G1377" s="14" t="s">
        <v>3540</v>
      </c>
      <c r="H1377" s="14" t="s">
        <v>3541</v>
      </c>
      <c r="I1377" s="15">
        <v>180</v>
      </c>
      <c r="J1377" s="77">
        <v>2</v>
      </c>
      <c r="K1377" s="92"/>
    </row>
    <row r="1378" spans="1:11" ht="37.200000000000003" customHeight="1" x14ac:dyDescent="0.25">
      <c r="A1378" s="14" t="s">
        <v>1753</v>
      </c>
      <c r="B1378" s="14" t="s">
        <v>3546</v>
      </c>
      <c r="C1378" s="14" t="s">
        <v>3547</v>
      </c>
      <c r="D1378" s="16">
        <v>45800</v>
      </c>
      <c r="E1378" s="16"/>
      <c r="F1378" s="14" t="s">
        <v>3548</v>
      </c>
      <c r="G1378" s="14" t="s">
        <v>2376</v>
      </c>
      <c r="H1378" s="14" t="s">
        <v>2377</v>
      </c>
      <c r="I1378" s="15">
        <v>2200</v>
      </c>
      <c r="J1378" s="77">
        <v>2</v>
      </c>
      <c r="K1378" s="92"/>
    </row>
    <row r="1379" spans="1:11" ht="36.6" customHeight="1" x14ac:dyDescent="0.25">
      <c r="A1379" s="14" t="s">
        <v>1753</v>
      </c>
      <c r="B1379" s="14" t="s">
        <v>4483</v>
      </c>
      <c r="C1379" s="14" t="s">
        <v>4484</v>
      </c>
      <c r="D1379" s="16">
        <v>45811</v>
      </c>
      <c r="E1379" s="16"/>
      <c r="F1379" s="14" t="s">
        <v>4485</v>
      </c>
      <c r="G1379" s="14" t="s">
        <v>2290</v>
      </c>
      <c r="H1379" s="14" t="s">
        <v>2291</v>
      </c>
      <c r="I1379" s="15">
        <v>213</v>
      </c>
      <c r="J1379" s="77">
        <v>2</v>
      </c>
      <c r="K1379" s="92"/>
    </row>
    <row r="1380" spans="1:11" ht="31.2" customHeight="1" x14ac:dyDescent="0.25">
      <c r="A1380" s="14" t="s">
        <v>1753</v>
      </c>
      <c r="B1380" s="14" t="s">
        <v>4509</v>
      </c>
      <c r="C1380" s="14" t="s">
        <v>2016</v>
      </c>
      <c r="D1380" s="16">
        <v>45814</v>
      </c>
      <c r="E1380" s="16"/>
      <c r="F1380" s="14" t="s">
        <v>4510</v>
      </c>
      <c r="G1380" s="14" t="s">
        <v>4511</v>
      </c>
      <c r="H1380" s="14" t="s">
        <v>4512</v>
      </c>
      <c r="I1380" s="15">
        <v>180</v>
      </c>
      <c r="J1380" s="77">
        <v>2</v>
      </c>
      <c r="K1380" s="92"/>
    </row>
    <row r="1381" spans="1:11" ht="103.2" customHeight="1" x14ac:dyDescent="0.25">
      <c r="A1381" s="14" t="s">
        <v>1753</v>
      </c>
      <c r="B1381" s="14"/>
      <c r="C1381" s="14"/>
      <c r="D1381" s="16"/>
      <c r="E1381" s="16"/>
      <c r="F1381" s="14" t="s">
        <v>4678</v>
      </c>
      <c r="G1381" s="14"/>
      <c r="H1381" s="14"/>
      <c r="I1381" s="15"/>
      <c r="J1381" s="77"/>
      <c r="K1381" s="92"/>
    </row>
    <row r="1382" spans="1:11" ht="37.200000000000003" customHeight="1" x14ac:dyDescent="0.25">
      <c r="A1382" s="14" t="s">
        <v>1753</v>
      </c>
      <c r="B1382" s="14" t="s">
        <v>4565</v>
      </c>
      <c r="C1382" s="14" t="s">
        <v>4566</v>
      </c>
      <c r="D1382" s="16">
        <v>45821</v>
      </c>
      <c r="E1382" s="16"/>
      <c r="F1382" s="14" t="s">
        <v>4567</v>
      </c>
      <c r="G1382" s="14" t="s">
        <v>2298</v>
      </c>
      <c r="H1382" s="14" t="s">
        <v>2299</v>
      </c>
      <c r="I1382" s="15">
        <v>4003.58</v>
      </c>
      <c r="J1382" s="77">
        <v>3</v>
      </c>
      <c r="K1382" s="92"/>
    </row>
    <row r="1383" spans="1:11" ht="27.6" customHeight="1" x14ac:dyDescent="0.25">
      <c r="A1383" s="14" t="s">
        <v>1753</v>
      </c>
      <c r="B1383" s="14" t="s">
        <v>4676</v>
      </c>
      <c r="C1383" s="14" t="s">
        <v>1785</v>
      </c>
      <c r="D1383" s="16">
        <v>45833</v>
      </c>
      <c r="E1383" s="16"/>
      <c r="F1383" s="14" t="s">
        <v>4677</v>
      </c>
      <c r="G1383" s="14" t="s">
        <v>1993</v>
      </c>
      <c r="H1383" s="14" t="s">
        <v>1994</v>
      </c>
      <c r="I1383" s="15">
        <v>468.78</v>
      </c>
      <c r="J1383" s="77">
        <v>3</v>
      </c>
      <c r="K1383" s="92"/>
    </row>
    <row r="1384" spans="1:11" ht="27.6" customHeight="1" x14ac:dyDescent="0.25">
      <c r="A1384" s="14" t="s">
        <v>1753</v>
      </c>
      <c r="B1384" s="14" t="s">
        <v>5018</v>
      </c>
      <c r="C1384" s="14" t="s">
        <v>5019</v>
      </c>
      <c r="D1384" s="16">
        <v>45826</v>
      </c>
      <c r="E1384" s="16"/>
      <c r="F1384" s="14" t="s">
        <v>5020</v>
      </c>
      <c r="G1384" s="14"/>
      <c r="H1384" s="14" t="s">
        <v>5021</v>
      </c>
      <c r="I1384" s="15">
        <v>254.78</v>
      </c>
      <c r="J1384" s="77">
        <v>3</v>
      </c>
      <c r="K1384" s="92"/>
    </row>
    <row r="1385" spans="1:11" ht="37.200000000000003" customHeight="1" x14ac:dyDescent="0.25">
      <c r="A1385" s="14" t="s">
        <v>1753</v>
      </c>
      <c r="B1385" s="14" t="s">
        <v>5069</v>
      </c>
      <c r="C1385" s="14" t="s">
        <v>5070</v>
      </c>
      <c r="D1385" s="16">
        <v>45812</v>
      </c>
      <c r="E1385" s="16"/>
      <c r="F1385" s="14" t="s">
        <v>5071</v>
      </c>
      <c r="G1385" s="14"/>
      <c r="H1385" s="14" t="s">
        <v>4776</v>
      </c>
      <c r="I1385" s="15">
        <v>438</v>
      </c>
      <c r="J1385" s="77">
        <v>3</v>
      </c>
      <c r="K1385" s="92"/>
    </row>
    <row r="1386" spans="1:11" ht="37.200000000000003" customHeight="1" x14ac:dyDescent="0.25">
      <c r="A1386" s="14" t="s">
        <v>1753</v>
      </c>
      <c r="B1386" s="14" t="s">
        <v>5079</v>
      </c>
      <c r="C1386" s="14" t="s">
        <v>5080</v>
      </c>
      <c r="D1386" s="16">
        <v>45826</v>
      </c>
      <c r="E1386" s="16"/>
      <c r="F1386" s="14" t="s">
        <v>5081</v>
      </c>
      <c r="G1386" s="14"/>
      <c r="H1386" s="14" t="s">
        <v>4126</v>
      </c>
      <c r="I1386" s="15">
        <v>145.35</v>
      </c>
      <c r="J1386" s="77">
        <v>3</v>
      </c>
      <c r="K1386" s="92"/>
    </row>
    <row r="1387" spans="1:11" ht="37.200000000000003" customHeight="1" x14ac:dyDescent="0.25">
      <c r="A1387" s="14" t="s">
        <v>1753</v>
      </c>
      <c r="B1387" s="14" t="s">
        <v>5082</v>
      </c>
      <c r="C1387" s="14" t="s">
        <v>5083</v>
      </c>
      <c r="D1387" s="16">
        <v>45826</v>
      </c>
      <c r="E1387" s="16"/>
      <c r="F1387" s="14" t="s">
        <v>5084</v>
      </c>
      <c r="G1387" s="14"/>
      <c r="H1387" s="14" t="s">
        <v>5085</v>
      </c>
      <c r="I1387" s="15">
        <v>73.150000000000006</v>
      </c>
      <c r="J1387" s="77">
        <v>3</v>
      </c>
      <c r="K1387" s="92"/>
    </row>
    <row r="1388" spans="1:11" ht="31.2" customHeight="1" x14ac:dyDescent="0.25">
      <c r="A1388" s="14" t="s">
        <v>1753</v>
      </c>
      <c r="B1388" s="14" t="s">
        <v>5112</v>
      </c>
      <c r="C1388" s="14" t="s">
        <v>5113</v>
      </c>
      <c r="D1388" s="16">
        <v>45833</v>
      </c>
      <c r="E1388" s="16"/>
      <c r="F1388" s="14" t="s">
        <v>5114</v>
      </c>
      <c r="G1388" s="14"/>
      <c r="H1388" s="14" t="s">
        <v>5115</v>
      </c>
      <c r="I1388" s="15">
        <v>16.3</v>
      </c>
      <c r="J1388" s="77">
        <v>3</v>
      </c>
      <c r="K1388" s="92"/>
    </row>
    <row r="1389" spans="1:11" ht="31.2" customHeight="1" x14ac:dyDescent="0.25">
      <c r="A1389" s="14" t="s">
        <v>1753</v>
      </c>
      <c r="B1389" s="14" t="s">
        <v>5116</v>
      </c>
      <c r="C1389" s="14" t="s">
        <v>5117</v>
      </c>
      <c r="D1389" s="16">
        <v>45833</v>
      </c>
      <c r="E1389" s="16"/>
      <c r="F1389" s="14" t="s">
        <v>5118</v>
      </c>
      <c r="G1389" s="14"/>
      <c r="H1389" s="14" t="s">
        <v>5119</v>
      </c>
      <c r="I1389" s="15">
        <v>5.9</v>
      </c>
      <c r="J1389" s="77">
        <v>3</v>
      </c>
      <c r="K1389" s="92"/>
    </row>
    <row r="1390" spans="1:11" ht="58.8" customHeight="1" x14ac:dyDescent="0.25">
      <c r="A1390" s="14" t="s">
        <v>1753</v>
      </c>
      <c r="B1390" s="14" t="s">
        <v>5748</v>
      </c>
      <c r="C1390" s="14" t="s">
        <v>5749</v>
      </c>
      <c r="D1390" s="16">
        <v>45840</v>
      </c>
      <c r="E1390" s="16"/>
      <c r="F1390" s="14" t="s">
        <v>5750</v>
      </c>
      <c r="G1390" s="14" t="s">
        <v>2479</v>
      </c>
      <c r="H1390" s="14" t="s">
        <v>2480</v>
      </c>
      <c r="I1390" s="15">
        <v>12380</v>
      </c>
      <c r="J1390" s="77">
        <v>3</v>
      </c>
      <c r="K1390" s="92"/>
    </row>
    <row r="1391" spans="1:11" ht="40.799999999999997" customHeight="1" x14ac:dyDescent="0.25">
      <c r="A1391" s="14" t="s">
        <v>1753</v>
      </c>
      <c r="B1391" s="14" t="s">
        <v>5851</v>
      </c>
      <c r="C1391" s="14" t="s">
        <v>3602</v>
      </c>
      <c r="D1391" s="16">
        <v>45854</v>
      </c>
      <c r="E1391" s="16"/>
      <c r="F1391" s="14" t="s">
        <v>5852</v>
      </c>
      <c r="G1391" s="14" t="s">
        <v>1817</v>
      </c>
      <c r="H1391" s="14" t="s">
        <v>1818</v>
      </c>
      <c r="I1391" s="15">
        <v>192</v>
      </c>
      <c r="J1391" s="77">
        <v>3</v>
      </c>
      <c r="K1391" s="92"/>
    </row>
    <row r="1392" spans="1:11" ht="40.799999999999997" customHeight="1" x14ac:dyDescent="0.25">
      <c r="A1392" s="14" t="s">
        <v>1753</v>
      </c>
      <c r="B1392" s="14" t="s">
        <v>6051</v>
      </c>
      <c r="C1392" s="14" t="s">
        <v>6052</v>
      </c>
      <c r="D1392" s="16">
        <v>45845</v>
      </c>
      <c r="E1392" s="16"/>
      <c r="F1392" s="14" t="s">
        <v>6053</v>
      </c>
      <c r="G1392" s="14"/>
      <c r="H1392" s="14" t="s">
        <v>3319</v>
      </c>
      <c r="I1392" s="15">
        <v>20.5</v>
      </c>
      <c r="J1392" s="77">
        <v>3</v>
      </c>
      <c r="K1392" s="92"/>
    </row>
    <row r="1393" spans="1:11" ht="100.8" customHeight="1" x14ac:dyDescent="0.25">
      <c r="A1393" s="14" t="s">
        <v>1753</v>
      </c>
      <c r="B1393"/>
      <c r="C1393"/>
      <c r="D1393" s="314"/>
      <c r="E1393" s="16"/>
      <c r="F1393" s="14" t="s">
        <v>3380</v>
      </c>
      <c r="G1393" s="14"/>
      <c r="H1393" s="14"/>
      <c r="I1393" s="15"/>
      <c r="J1393" s="77"/>
      <c r="K1393" s="92"/>
    </row>
    <row r="1394" spans="1:11" ht="37.200000000000003" customHeight="1" x14ac:dyDescent="0.25">
      <c r="A1394" s="14" t="s">
        <v>1753</v>
      </c>
      <c r="B1394" s="14" t="s">
        <v>3376</v>
      </c>
      <c r="C1394" s="14" t="s">
        <v>3377</v>
      </c>
      <c r="D1394" s="16">
        <v>45782</v>
      </c>
      <c r="E1394" s="16"/>
      <c r="F1394" s="14" t="s">
        <v>3378</v>
      </c>
      <c r="G1394" s="14"/>
      <c r="H1394" s="14" t="s">
        <v>3379</v>
      </c>
      <c r="I1394" s="15">
        <v>10480</v>
      </c>
      <c r="J1394" s="77">
        <v>2</v>
      </c>
      <c r="K1394" s="92"/>
    </row>
    <row r="1395" spans="1:11" ht="37.200000000000003" customHeight="1" x14ac:dyDescent="0.25">
      <c r="A1395" s="14" t="s">
        <v>1753</v>
      </c>
      <c r="B1395" s="14" t="s">
        <v>3565</v>
      </c>
      <c r="C1395" s="14" t="s">
        <v>3566</v>
      </c>
      <c r="D1395" s="16">
        <v>45792</v>
      </c>
      <c r="E1395" s="16"/>
      <c r="F1395" s="14" t="s">
        <v>3567</v>
      </c>
      <c r="G1395" s="14" t="s">
        <v>1967</v>
      </c>
      <c r="H1395" s="14" t="s">
        <v>1776</v>
      </c>
      <c r="I1395" s="15">
        <v>6276</v>
      </c>
      <c r="J1395" s="77">
        <v>2</v>
      </c>
      <c r="K1395" s="92"/>
    </row>
    <row r="1396" spans="1:11" ht="37.200000000000003" customHeight="1" x14ac:dyDescent="0.25">
      <c r="A1396" s="14" t="s">
        <v>1753</v>
      </c>
      <c r="B1396" s="14" t="s">
        <v>6038</v>
      </c>
      <c r="C1396" s="14" t="s">
        <v>3377</v>
      </c>
      <c r="D1396" s="16">
        <v>45866</v>
      </c>
      <c r="E1396" s="16"/>
      <c r="F1396" s="14" t="s">
        <v>6039</v>
      </c>
      <c r="G1396" s="14"/>
      <c r="H1396" s="14" t="s">
        <v>3379</v>
      </c>
      <c r="I1396" s="15">
        <v>10480</v>
      </c>
      <c r="J1396" s="77">
        <v>3</v>
      </c>
      <c r="K1396" s="92"/>
    </row>
    <row r="1397" spans="1:11" ht="99" customHeight="1" x14ac:dyDescent="0.25">
      <c r="A1397" s="14" t="s">
        <v>1753</v>
      </c>
      <c r="B1397" s="14"/>
      <c r="C1397" s="14"/>
      <c r="D1397" s="16"/>
      <c r="E1397" s="16"/>
      <c r="F1397" s="14" t="s">
        <v>3381</v>
      </c>
      <c r="G1397" s="14"/>
      <c r="H1397" s="14"/>
      <c r="I1397" s="15"/>
      <c r="J1397" s="77"/>
      <c r="K1397" s="92"/>
    </row>
    <row r="1398" spans="1:11" ht="35.4" customHeight="1" x14ac:dyDescent="0.25">
      <c r="A1398" s="14" t="s">
        <v>1753</v>
      </c>
      <c r="B1398" s="14" t="s">
        <v>3382</v>
      </c>
      <c r="C1398" s="14" t="s">
        <v>3383</v>
      </c>
      <c r="D1398" s="16">
        <v>45782</v>
      </c>
      <c r="E1398" s="16"/>
      <c r="F1398" s="14" t="s">
        <v>3384</v>
      </c>
      <c r="G1398" s="14"/>
      <c r="H1398" s="14" t="s">
        <v>2452</v>
      </c>
      <c r="I1398" s="15">
        <v>10600</v>
      </c>
      <c r="J1398" s="77">
        <v>2</v>
      </c>
      <c r="K1398" s="92"/>
    </row>
    <row r="1399" spans="1:11" ht="35.4" customHeight="1" x14ac:dyDescent="0.25">
      <c r="A1399" s="14" t="s">
        <v>1753</v>
      </c>
      <c r="B1399" s="14" t="s">
        <v>3382</v>
      </c>
      <c r="C1399" s="14" t="s">
        <v>3383</v>
      </c>
      <c r="D1399" s="16">
        <v>45783</v>
      </c>
      <c r="E1399" s="16"/>
      <c r="F1399" s="14" t="s">
        <v>3384</v>
      </c>
      <c r="G1399" s="14"/>
      <c r="H1399" s="14" t="s">
        <v>2452</v>
      </c>
      <c r="I1399" s="15">
        <v>1325</v>
      </c>
      <c r="J1399" s="77">
        <v>2</v>
      </c>
      <c r="K1399" s="92"/>
    </row>
    <row r="1400" spans="1:11" ht="33.6" customHeight="1" x14ac:dyDescent="0.25">
      <c r="A1400" s="14" t="s">
        <v>1753</v>
      </c>
      <c r="B1400" s="14" t="s">
        <v>3385</v>
      </c>
      <c r="C1400" s="14" t="s">
        <v>3383</v>
      </c>
      <c r="D1400" s="16">
        <v>45782</v>
      </c>
      <c r="E1400" s="16"/>
      <c r="F1400" s="14" t="s">
        <v>3386</v>
      </c>
      <c r="G1400" s="14"/>
      <c r="H1400" s="14" t="s">
        <v>2452</v>
      </c>
      <c r="I1400" s="15">
        <v>840</v>
      </c>
      <c r="J1400" s="77">
        <v>2</v>
      </c>
      <c r="K1400" s="92"/>
    </row>
    <row r="1401" spans="1:11" ht="33.6" customHeight="1" x14ac:dyDescent="0.25">
      <c r="A1401" s="14" t="s">
        <v>1753</v>
      </c>
      <c r="B1401" s="14" t="s">
        <v>3385</v>
      </c>
      <c r="C1401" s="14" t="s">
        <v>3383</v>
      </c>
      <c r="D1401" s="16">
        <v>45783</v>
      </c>
      <c r="E1401" s="16"/>
      <c r="F1401" s="14" t="s">
        <v>3386</v>
      </c>
      <c r="G1401" s="14"/>
      <c r="H1401" s="14" t="s">
        <v>2452</v>
      </c>
      <c r="I1401" s="15">
        <v>105</v>
      </c>
      <c r="J1401" s="77">
        <v>2</v>
      </c>
      <c r="K1401" s="92"/>
    </row>
    <row r="1402" spans="1:11" ht="37.200000000000003" customHeight="1" x14ac:dyDescent="0.25">
      <c r="A1402" s="14" t="s">
        <v>1753</v>
      </c>
      <c r="B1402" s="14" t="s">
        <v>3568</v>
      </c>
      <c r="C1402" s="14" t="s">
        <v>3569</v>
      </c>
      <c r="D1402" s="16">
        <v>45792</v>
      </c>
      <c r="E1402" s="16"/>
      <c r="F1402" s="14" t="s">
        <v>3570</v>
      </c>
      <c r="G1402" s="14" t="s">
        <v>1967</v>
      </c>
      <c r="H1402" s="14" t="s">
        <v>1776</v>
      </c>
      <c r="I1402" s="15">
        <v>9252</v>
      </c>
      <c r="J1402" s="77">
        <v>2</v>
      </c>
      <c r="K1402" s="92"/>
    </row>
    <row r="1403" spans="1:11" ht="37.200000000000003" customHeight="1" x14ac:dyDescent="0.25">
      <c r="A1403" s="14" t="s">
        <v>1753</v>
      </c>
      <c r="B1403" s="14" t="s">
        <v>6033</v>
      </c>
      <c r="C1403" s="14" t="s">
        <v>3383</v>
      </c>
      <c r="D1403" s="16">
        <v>45866</v>
      </c>
      <c r="E1403" s="16"/>
      <c r="F1403" s="14" t="s">
        <v>6034</v>
      </c>
      <c r="G1403" s="14"/>
      <c r="H1403" s="14" t="s">
        <v>2452</v>
      </c>
      <c r="I1403" s="15">
        <v>945</v>
      </c>
      <c r="J1403" s="77">
        <v>2</v>
      </c>
      <c r="K1403" s="92"/>
    </row>
    <row r="1404" spans="1:11" ht="37.200000000000003" customHeight="1" x14ac:dyDescent="0.25">
      <c r="A1404" s="14" t="s">
        <v>1753</v>
      </c>
      <c r="B1404" s="14" t="s">
        <v>6035</v>
      </c>
      <c r="C1404" s="14" t="s">
        <v>6036</v>
      </c>
      <c r="D1404" s="16">
        <v>45866</v>
      </c>
      <c r="E1404" s="16"/>
      <c r="F1404" s="14" t="s">
        <v>6037</v>
      </c>
      <c r="G1404" s="14"/>
      <c r="H1404" s="14" t="s">
        <v>2452</v>
      </c>
      <c r="I1404" s="15">
        <v>11925</v>
      </c>
      <c r="J1404" s="77">
        <v>3</v>
      </c>
      <c r="K1404" s="92"/>
    </row>
    <row r="1405" spans="1:11" ht="100.8" customHeight="1" x14ac:dyDescent="0.25">
      <c r="A1405" s="14" t="s">
        <v>1753</v>
      </c>
      <c r="B1405" s="14"/>
      <c r="C1405" s="14"/>
      <c r="D1405" s="16"/>
      <c r="E1405" s="16"/>
      <c r="F1405" s="14" t="s">
        <v>6012</v>
      </c>
      <c r="G1405" s="14"/>
      <c r="H1405" s="14"/>
      <c r="I1405" s="15"/>
      <c r="J1405" s="77"/>
      <c r="K1405" s="92"/>
    </row>
    <row r="1406" spans="1:11" ht="36.6" customHeight="1" x14ac:dyDescent="0.25">
      <c r="A1406" s="14" t="s">
        <v>1753</v>
      </c>
      <c r="B1406" s="14" t="s">
        <v>3394</v>
      </c>
      <c r="C1406" s="14" t="s">
        <v>3395</v>
      </c>
      <c r="D1406" s="16">
        <v>45790</v>
      </c>
      <c r="E1406" s="16"/>
      <c r="F1406" s="14" t="s">
        <v>3396</v>
      </c>
      <c r="G1406" s="14"/>
      <c r="H1406" s="14" t="s">
        <v>3397</v>
      </c>
      <c r="I1406" s="15">
        <v>800</v>
      </c>
      <c r="J1406" s="77">
        <v>3</v>
      </c>
      <c r="K1406" s="92"/>
    </row>
    <row r="1407" spans="1:11" ht="44.4" customHeight="1" x14ac:dyDescent="0.25">
      <c r="A1407" s="14" t="s">
        <v>1753</v>
      </c>
      <c r="B1407" s="14" t="s">
        <v>5550</v>
      </c>
      <c r="C1407" s="14" t="s">
        <v>5551</v>
      </c>
      <c r="D1407" s="16">
        <v>45827</v>
      </c>
      <c r="E1407" s="16"/>
      <c r="F1407" s="14" t="s">
        <v>5552</v>
      </c>
      <c r="G1407" s="14"/>
      <c r="H1407" s="14" t="s">
        <v>3397</v>
      </c>
      <c r="I1407" s="15">
        <v>0</v>
      </c>
      <c r="J1407" s="77">
        <v>3</v>
      </c>
      <c r="K1407" s="92"/>
    </row>
    <row r="1408" spans="1:11" ht="25.8" customHeight="1" x14ac:dyDescent="0.25">
      <c r="A1408" s="14" t="s">
        <v>1753</v>
      </c>
      <c r="B1408" s="14" t="s">
        <v>3193</v>
      </c>
      <c r="C1408" s="14" t="s">
        <v>3394</v>
      </c>
      <c r="D1408" s="16">
        <v>45790</v>
      </c>
      <c r="E1408" s="16"/>
      <c r="F1408" s="14" t="s">
        <v>3398</v>
      </c>
      <c r="G1408" s="14"/>
      <c r="H1408" s="14" t="s">
        <v>1760</v>
      </c>
      <c r="I1408" s="15">
        <v>10</v>
      </c>
      <c r="J1408" s="77">
        <v>3</v>
      </c>
      <c r="K1408" s="92"/>
    </row>
    <row r="1409" spans="1:11" ht="25.8" customHeight="1" x14ac:dyDescent="0.25">
      <c r="A1409" s="14" t="s">
        <v>1753</v>
      </c>
      <c r="B1409" s="14" t="s">
        <v>3562</v>
      </c>
      <c r="C1409" s="14" t="s">
        <v>3563</v>
      </c>
      <c r="D1409" s="16">
        <v>45792</v>
      </c>
      <c r="E1409" s="16"/>
      <c r="F1409" s="14" t="s">
        <v>3564</v>
      </c>
      <c r="G1409" s="14" t="s">
        <v>1967</v>
      </c>
      <c r="H1409" s="14" t="s">
        <v>1776</v>
      </c>
      <c r="I1409" s="15">
        <v>455.41</v>
      </c>
      <c r="J1409" s="77">
        <v>3</v>
      </c>
      <c r="K1409" s="92"/>
    </row>
    <row r="1410" spans="1:11" ht="101.4" customHeight="1" x14ac:dyDescent="0.25">
      <c r="A1410" s="14" t="s">
        <v>1753</v>
      </c>
      <c r="B1410" s="14"/>
      <c r="C1410" s="14"/>
      <c r="D1410" s="16"/>
      <c r="E1410" s="16"/>
      <c r="F1410" s="14" t="s">
        <v>6011</v>
      </c>
      <c r="G1410" s="14"/>
      <c r="H1410" s="14"/>
      <c r="I1410" s="15"/>
      <c r="J1410" s="77"/>
      <c r="K1410" s="92"/>
    </row>
    <row r="1411" spans="1:11" ht="36.6" customHeight="1" x14ac:dyDescent="0.25">
      <c r="A1411" s="14" t="s">
        <v>1753</v>
      </c>
      <c r="B1411" s="14" t="s">
        <v>3399</v>
      </c>
      <c r="C1411" s="14" t="s">
        <v>3400</v>
      </c>
      <c r="D1411" s="16">
        <v>45790</v>
      </c>
      <c r="E1411" s="16"/>
      <c r="F1411" s="14" t="s">
        <v>3401</v>
      </c>
      <c r="G1411" s="14" t="s">
        <v>3402</v>
      </c>
      <c r="H1411" s="14" t="s">
        <v>3403</v>
      </c>
      <c r="I1411" s="15">
        <v>540</v>
      </c>
      <c r="J1411" s="77">
        <v>3</v>
      </c>
      <c r="K1411" s="92"/>
    </row>
    <row r="1412" spans="1:11" ht="36.6" customHeight="1" x14ac:dyDescent="0.25">
      <c r="A1412" s="14" t="s">
        <v>1753</v>
      </c>
      <c r="B1412" s="14" t="s">
        <v>5553</v>
      </c>
      <c r="C1412" s="14" t="s">
        <v>5554</v>
      </c>
      <c r="D1412" s="16">
        <v>45827</v>
      </c>
      <c r="E1412" s="16"/>
      <c r="F1412" s="14" t="s">
        <v>5555</v>
      </c>
      <c r="G1412" s="14" t="s">
        <v>3402</v>
      </c>
      <c r="H1412" s="14" t="s">
        <v>3403</v>
      </c>
      <c r="I1412" s="15">
        <v>0</v>
      </c>
      <c r="J1412" s="77">
        <v>3</v>
      </c>
      <c r="K1412" s="92"/>
    </row>
    <row r="1413" spans="1:11" ht="25.8" customHeight="1" x14ac:dyDescent="0.25">
      <c r="A1413" s="14" t="s">
        <v>1753</v>
      </c>
      <c r="B1413" s="14" t="s">
        <v>3193</v>
      </c>
      <c r="C1413" s="14"/>
      <c r="D1413" s="16">
        <v>45790</v>
      </c>
      <c r="E1413" s="16"/>
      <c r="F1413" s="14" t="s">
        <v>3428</v>
      </c>
      <c r="G1413" s="14"/>
      <c r="H1413" s="14" t="s">
        <v>1760</v>
      </c>
      <c r="I1413" s="15">
        <v>5</v>
      </c>
      <c r="J1413" s="77">
        <v>3</v>
      </c>
      <c r="K1413" s="92"/>
    </row>
    <row r="1414" spans="1:11" ht="24.6" customHeight="1" x14ac:dyDescent="0.25">
      <c r="A1414" s="14" t="s">
        <v>1753</v>
      </c>
      <c r="B1414" s="14" t="s">
        <v>3193</v>
      </c>
      <c r="C1414" s="14"/>
      <c r="D1414" s="16">
        <v>45790</v>
      </c>
      <c r="E1414" s="16"/>
      <c r="F1414" s="14" t="s">
        <v>3428</v>
      </c>
      <c r="G1414" s="14"/>
      <c r="H1414" s="14" t="s">
        <v>1760</v>
      </c>
      <c r="I1414" s="15">
        <v>10</v>
      </c>
      <c r="J1414" s="77">
        <v>3</v>
      </c>
      <c r="K1414" s="92"/>
    </row>
    <row r="1415" spans="1:11" ht="24.6" customHeight="1" x14ac:dyDescent="0.25">
      <c r="A1415" s="14" t="s">
        <v>1753</v>
      </c>
      <c r="B1415" s="14" t="s">
        <v>3549</v>
      </c>
      <c r="C1415" s="14" t="s">
        <v>3550</v>
      </c>
      <c r="D1415" s="16">
        <v>45798</v>
      </c>
      <c r="E1415" s="16"/>
      <c r="F1415" s="14" t="s">
        <v>3551</v>
      </c>
      <c r="G1415" s="14" t="s">
        <v>3552</v>
      </c>
      <c r="H1415" s="14" t="s">
        <v>3553</v>
      </c>
      <c r="I1415" s="15">
        <v>54.12</v>
      </c>
      <c r="J1415" s="77">
        <v>3</v>
      </c>
      <c r="K1415" s="92"/>
    </row>
    <row r="1416" spans="1:11" ht="33.6" customHeight="1" x14ac:dyDescent="0.25">
      <c r="A1416" s="14" t="s">
        <v>1753</v>
      </c>
      <c r="B1416" s="14" t="s">
        <v>3574</v>
      </c>
      <c r="C1416" s="14" t="s">
        <v>3575</v>
      </c>
      <c r="D1416" s="16">
        <v>45789</v>
      </c>
      <c r="E1416" s="16"/>
      <c r="F1416" s="14" t="s">
        <v>3576</v>
      </c>
      <c r="G1416" s="14" t="s">
        <v>1967</v>
      </c>
      <c r="H1416" s="14" t="s">
        <v>1776</v>
      </c>
      <c r="I1416" s="15">
        <v>491.16</v>
      </c>
      <c r="J1416" s="77">
        <v>3</v>
      </c>
      <c r="K1416" s="92"/>
    </row>
    <row r="1417" spans="1:11" ht="34.200000000000003" customHeight="1" x14ac:dyDescent="0.25">
      <c r="A1417" s="14" t="s">
        <v>1753</v>
      </c>
      <c r="B1417" s="14" t="s">
        <v>6042</v>
      </c>
      <c r="C1417" s="14" t="s">
        <v>6043</v>
      </c>
      <c r="D1417" s="16">
        <v>45840</v>
      </c>
      <c r="E1417" s="16"/>
      <c r="F1417" s="14" t="s">
        <v>6044</v>
      </c>
      <c r="G1417" s="14"/>
      <c r="H1417" s="14" t="s">
        <v>2667</v>
      </c>
      <c r="I1417" s="15">
        <v>138.5</v>
      </c>
      <c r="J1417" s="77">
        <v>3</v>
      </c>
      <c r="K1417" s="92"/>
    </row>
    <row r="1418" spans="1:11" ht="110.4" customHeight="1" x14ac:dyDescent="0.25">
      <c r="A1418" s="14" t="s">
        <v>1753</v>
      </c>
      <c r="B1418" s="14"/>
      <c r="C1418" s="14"/>
      <c r="D1418" s="16"/>
      <c r="E1418" s="16"/>
      <c r="F1418" s="14" t="s">
        <v>3407</v>
      </c>
      <c r="G1418" s="14"/>
      <c r="H1418" s="14"/>
      <c r="I1418" s="15"/>
      <c r="J1418" s="77"/>
      <c r="K1418" s="92"/>
    </row>
    <row r="1419" spans="1:11" ht="46.2" customHeight="1" x14ac:dyDescent="0.25">
      <c r="A1419" s="14" t="s">
        <v>1753</v>
      </c>
      <c r="B1419" s="14" t="s">
        <v>3405</v>
      </c>
      <c r="C1419" s="14" t="s">
        <v>3406</v>
      </c>
      <c r="D1419" s="16">
        <v>45790</v>
      </c>
      <c r="E1419" s="16"/>
      <c r="F1419" s="14" t="s">
        <v>3404</v>
      </c>
      <c r="G1419" s="14" t="s">
        <v>1967</v>
      </c>
      <c r="H1419" s="14" t="s">
        <v>1776</v>
      </c>
      <c r="I1419" s="15">
        <v>2400</v>
      </c>
      <c r="J1419" s="77">
        <v>2</v>
      </c>
      <c r="K1419" s="92"/>
    </row>
    <row r="1420" spans="1:11" ht="46.2" customHeight="1" x14ac:dyDescent="0.25">
      <c r="A1420" s="14" t="s">
        <v>1753</v>
      </c>
      <c r="B1420" s="14" t="s">
        <v>4407</v>
      </c>
      <c r="C1420" s="14" t="s">
        <v>4408</v>
      </c>
      <c r="D1420" s="16">
        <v>45826</v>
      </c>
      <c r="E1420" s="16"/>
      <c r="F1420" s="14" t="s">
        <v>4409</v>
      </c>
      <c r="G1420" s="14" t="s">
        <v>1967</v>
      </c>
      <c r="H1420" s="14" t="s">
        <v>1776</v>
      </c>
      <c r="I1420" s="15">
        <v>3568</v>
      </c>
      <c r="J1420" s="77">
        <v>2</v>
      </c>
      <c r="K1420" s="92"/>
    </row>
    <row r="1421" spans="1:11" ht="36" customHeight="1" x14ac:dyDescent="0.25">
      <c r="A1421" s="14" t="s">
        <v>1753</v>
      </c>
      <c r="B1421" s="14" t="s">
        <v>3408</v>
      </c>
      <c r="C1421" s="14" t="s">
        <v>2445</v>
      </c>
      <c r="D1421" s="16">
        <v>45790</v>
      </c>
      <c r="E1421" s="16"/>
      <c r="F1421" s="14" t="s">
        <v>3409</v>
      </c>
      <c r="G1421" s="14"/>
      <c r="H1421" s="14" t="s">
        <v>2447</v>
      </c>
      <c r="I1421" s="15">
        <v>2000</v>
      </c>
      <c r="J1421" s="77">
        <v>2</v>
      </c>
      <c r="K1421" s="92"/>
    </row>
    <row r="1422" spans="1:11" ht="25.2" customHeight="1" x14ac:dyDescent="0.25">
      <c r="A1422" s="14" t="s">
        <v>1753</v>
      </c>
      <c r="B1422" s="14" t="s">
        <v>3193</v>
      </c>
      <c r="C1422" s="14"/>
      <c r="D1422" s="16">
        <v>45790</v>
      </c>
      <c r="E1422" s="16"/>
      <c r="F1422" s="14" t="s">
        <v>3429</v>
      </c>
      <c r="G1422" s="14"/>
      <c r="H1422" s="14" t="s">
        <v>1760</v>
      </c>
      <c r="I1422" s="15">
        <v>20</v>
      </c>
      <c r="J1422" s="77">
        <v>2</v>
      </c>
      <c r="K1422" s="92"/>
    </row>
    <row r="1423" spans="1:11" ht="38.4" customHeight="1" x14ac:dyDescent="0.25">
      <c r="A1423" s="14" t="s">
        <v>1753</v>
      </c>
      <c r="B1423" s="14" t="s">
        <v>3410</v>
      </c>
      <c r="C1423" s="14" t="s">
        <v>2445</v>
      </c>
      <c r="D1423" s="16">
        <v>45790</v>
      </c>
      <c r="E1423" s="16"/>
      <c r="F1423" s="14" t="s">
        <v>3414</v>
      </c>
      <c r="G1423" s="14"/>
      <c r="H1423" s="14" t="s">
        <v>2447</v>
      </c>
      <c r="I1423" s="15">
        <v>10450</v>
      </c>
      <c r="J1423" s="77">
        <v>2</v>
      </c>
      <c r="K1423" s="92"/>
    </row>
    <row r="1424" spans="1:11" ht="24.6" customHeight="1" x14ac:dyDescent="0.25">
      <c r="A1424" s="14" t="s">
        <v>1753</v>
      </c>
      <c r="B1424" s="14" t="s">
        <v>3193</v>
      </c>
      <c r="C1424" s="14"/>
      <c r="D1424" s="16">
        <v>45790</v>
      </c>
      <c r="E1424" s="16"/>
      <c r="F1424" s="14" t="s">
        <v>3430</v>
      </c>
      <c r="G1424" s="14"/>
      <c r="H1424" s="14" t="s">
        <v>1760</v>
      </c>
      <c r="I1424" s="15">
        <v>20</v>
      </c>
      <c r="J1424" s="77">
        <v>2</v>
      </c>
      <c r="K1424" s="92"/>
    </row>
    <row r="1425" spans="1:14" ht="24.6" customHeight="1" x14ac:dyDescent="0.25">
      <c r="A1425" s="14" t="s">
        <v>1753</v>
      </c>
      <c r="B1425" s="14" t="s">
        <v>4353</v>
      </c>
      <c r="C1425" s="14" t="s">
        <v>4354</v>
      </c>
      <c r="D1425" s="16">
        <v>45833</v>
      </c>
      <c r="E1425" s="16"/>
      <c r="F1425" s="14" t="s">
        <v>4355</v>
      </c>
      <c r="G1425" s="14"/>
      <c r="H1425" s="14" t="s">
        <v>2447</v>
      </c>
      <c r="I1425" s="15">
        <v>1120</v>
      </c>
      <c r="J1425" s="77">
        <v>2</v>
      </c>
      <c r="K1425" s="92"/>
    </row>
    <row r="1426" spans="1:14" ht="24.6" customHeight="1" x14ac:dyDescent="0.25">
      <c r="A1426" s="14" t="s">
        <v>1753</v>
      </c>
      <c r="B1426" s="14" t="s">
        <v>4340</v>
      </c>
      <c r="C1426" s="14" t="s">
        <v>4353</v>
      </c>
      <c r="D1426" s="16">
        <v>45833</v>
      </c>
      <c r="E1426" s="16"/>
      <c r="F1426" s="14" t="s">
        <v>5111</v>
      </c>
      <c r="G1426" s="14"/>
      <c r="H1426" s="14" t="s">
        <v>1760</v>
      </c>
      <c r="I1426" s="15">
        <v>10</v>
      </c>
      <c r="J1426" s="77">
        <v>2</v>
      </c>
      <c r="K1426" s="92"/>
    </row>
    <row r="1427" spans="1:14" ht="24.6" customHeight="1" x14ac:dyDescent="0.25">
      <c r="A1427" s="14" t="s">
        <v>1753</v>
      </c>
      <c r="B1427" s="14" t="s">
        <v>4340</v>
      </c>
      <c r="C1427" s="14" t="s">
        <v>4353</v>
      </c>
      <c r="D1427" s="16">
        <v>45833</v>
      </c>
      <c r="E1427" s="16"/>
      <c r="F1427" s="14" t="s">
        <v>5111</v>
      </c>
      <c r="G1427" s="14"/>
      <c r="H1427" s="14" t="s">
        <v>1760</v>
      </c>
      <c r="I1427" s="15">
        <v>3</v>
      </c>
      <c r="J1427" s="77">
        <v>2</v>
      </c>
      <c r="K1427" s="92"/>
    </row>
    <row r="1428" spans="1:14" ht="37.200000000000003" customHeight="1" x14ac:dyDescent="0.25">
      <c r="A1428" s="14" t="s">
        <v>1753</v>
      </c>
      <c r="B1428" s="14" t="s">
        <v>4692</v>
      </c>
      <c r="C1428" s="14" t="s">
        <v>4693</v>
      </c>
      <c r="D1428" s="16">
        <v>45833</v>
      </c>
      <c r="E1428" s="16"/>
      <c r="F1428" s="14" t="s">
        <v>4694</v>
      </c>
      <c r="G1428" s="14" t="s">
        <v>1967</v>
      </c>
      <c r="H1428" s="14" t="s">
        <v>1776</v>
      </c>
      <c r="I1428" s="15">
        <v>339</v>
      </c>
      <c r="J1428" s="77">
        <v>2</v>
      </c>
      <c r="K1428" s="92"/>
    </row>
    <row r="1429" spans="1:14" ht="37.200000000000003" customHeight="1" x14ac:dyDescent="0.25">
      <c r="A1429" s="14" t="s">
        <v>1753</v>
      </c>
      <c r="B1429" s="14" t="s">
        <v>5833</v>
      </c>
      <c r="C1429" s="14" t="s">
        <v>5834</v>
      </c>
      <c r="D1429" s="16">
        <v>45854</v>
      </c>
      <c r="E1429" s="16"/>
      <c r="F1429" s="14" t="s">
        <v>5835</v>
      </c>
      <c r="G1429" s="14" t="s">
        <v>2298</v>
      </c>
      <c r="H1429" s="14" t="s">
        <v>2299</v>
      </c>
      <c r="I1429" s="15">
        <v>420</v>
      </c>
      <c r="J1429" s="77">
        <v>2</v>
      </c>
      <c r="K1429" s="92"/>
    </row>
    <row r="1430" spans="1:14" ht="48.6" customHeight="1" x14ac:dyDescent="0.25">
      <c r="A1430" s="14" t="s">
        <v>1753</v>
      </c>
      <c r="B1430" s="14" t="s">
        <v>5844</v>
      </c>
      <c r="C1430" s="14" t="s">
        <v>4625</v>
      </c>
      <c r="D1430" s="16">
        <v>45854</v>
      </c>
      <c r="E1430" s="16"/>
      <c r="F1430" s="14" t="s">
        <v>5845</v>
      </c>
      <c r="G1430" s="14" t="s">
        <v>1861</v>
      </c>
      <c r="H1430" s="14" t="s">
        <v>1862</v>
      </c>
      <c r="I1430" s="15">
        <v>660</v>
      </c>
      <c r="J1430" s="77">
        <v>3</v>
      </c>
      <c r="K1430" s="92"/>
    </row>
    <row r="1431" spans="1:14" ht="48.6" customHeight="1" x14ac:dyDescent="0.25">
      <c r="A1431" s="14" t="s">
        <v>1753</v>
      </c>
      <c r="B1431" s="14" t="s">
        <v>5846</v>
      </c>
      <c r="C1431" s="14" t="s">
        <v>5847</v>
      </c>
      <c r="D1431" s="16">
        <v>45854</v>
      </c>
      <c r="E1431" s="16"/>
      <c r="F1431" s="14" t="s">
        <v>5845</v>
      </c>
      <c r="G1431" s="14" t="s">
        <v>1822</v>
      </c>
      <c r="H1431" s="14" t="s">
        <v>1823</v>
      </c>
      <c r="I1431" s="15">
        <v>440</v>
      </c>
      <c r="J1431" s="77">
        <v>3</v>
      </c>
      <c r="K1431" s="92"/>
    </row>
    <row r="1432" spans="1:14" ht="30" customHeight="1" x14ac:dyDescent="0.25">
      <c r="A1432" s="14" t="s">
        <v>1753</v>
      </c>
      <c r="B1432" s="14" t="s">
        <v>6270</v>
      </c>
      <c r="C1432" s="14" t="s">
        <v>6271</v>
      </c>
      <c r="D1432" s="16">
        <v>45863</v>
      </c>
      <c r="E1432" s="16"/>
      <c r="F1432" s="14" t="s">
        <v>6274</v>
      </c>
      <c r="G1432" s="14"/>
      <c r="H1432" s="14" t="s">
        <v>6277</v>
      </c>
      <c r="I1432" s="15">
        <v>5.9</v>
      </c>
      <c r="J1432" s="77">
        <v>2</v>
      </c>
      <c r="K1432" s="92"/>
    </row>
    <row r="1433" spans="1:14" ht="40.200000000000003" customHeight="1" x14ac:dyDescent="0.25">
      <c r="A1433" s="14" t="s">
        <v>1753</v>
      </c>
      <c r="B1433" s="14" t="s">
        <v>6272</v>
      </c>
      <c r="C1433" s="14" t="s">
        <v>6273</v>
      </c>
      <c r="D1433" s="16">
        <v>45863</v>
      </c>
      <c r="E1433" s="16"/>
      <c r="F1433" s="14" t="s">
        <v>6275</v>
      </c>
      <c r="G1433" s="14" t="s">
        <v>6276</v>
      </c>
      <c r="H1433" s="14" t="s">
        <v>6278</v>
      </c>
      <c r="I1433" s="15">
        <v>59</v>
      </c>
      <c r="J1433" s="77">
        <v>2</v>
      </c>
      <c r="K1433" s="92"/>
    </row>
    <row r="1434" spans="1:14" ht="40.200000000000003" customHeight="1" x14ac:dyDescent="0.25">
      <c r="A1434" s="14" t="s">
        <v>1753</v>
      </c>
      <c r="B1434" s="14" t="s">
        <v>6279</v>
      </c>
      <c r="C1434" s="14" t="s">
        <v>6280</v>
      </c>
      <c r="D1434" s="16">
        <v>45863</v>
      </c>
      <c r="E1434" s="16"/>
      <c r="F1434" s="14" t="s">
        <v>6283</v>
      </c>
      <c r="G1434" s="14"/>
      <c r="H1434" s="14" t="s">
        <v>6285</v>
      </c>
      <c r="I1434" s="15">
        <v>66.23</v>
      </c>
      <c r="J1434" s="77">
        <v>2</v>
      </c>
      <c r="K1434" s="92"/>
    </row>
    <row r="1435" spans="1:14" ht="51" customHeight="1" x14ac:dyDescent="0.25">
      <c r="A1435" s="14" t="s">
        <v>1753</v>
      </c>
      <c r="B1435" s="14" t="s">
        <v>6281</v>
      </c>
      <c r="C1435" s="14" t="s">
        <v>6282</v>
      </c>
      <c r="D1435" s="16">
        <v>45863</v>
      </c>
      <c r="E1435" s="16"/>
      <c r="F1435" s="14" t="s">
        <v>6284</v>
      </c>
      <c r="G1435" s="14" t="s">
        <v>6057</v>
      </c>
      <c r="H1435" s="14" t="s">
        <v>1832</v>
      </c>
      <c r="I1435" s="15">
        <v>40.549999999999997</v>
      </c>
      <c r="J1435" s="77">
        <v>2</v>
      </c>
      <c r="K1435" s="92"/>
    </row>
    <row r="1436" spans="1:14" ht="100.8" customHeight="1" x14ac:dyDescent="0.25">
      <c r="A1436" s="14" t="s">
        <v>1753</v>
      </c>
      <c r="B1436" s="14"/>
      <c r="C1436" s="14"/>
      <c r="D1436" s="16"/>
      <c r="E1436" s="16"/>
      <c r="F1436" s="14" t="s">
        <v>3415</v>
      </c>
      <c r="G1436" s="14"/>
      <c r="H1436" s="14"/>
      <c r="I1436" s="15"/>
      <c r="J1436" s="77"/>
      <c r="K1436" s="92"/>
    </row>
    <row r="1437" spans="1:14" ht="38.4" customHeight="1" x14ac:dyDescent="0.25">
      <c r="A1437" s="14" t="s">
        <v>1753</v>
      </c>
      <c r="B1437" s="14" t="s">
        <v>3411</v>
      </c>
      <c r="C1437" s="14" t="s">
        <v>3412</v>
      </c>
      <c r="D1437" s="16">
        <v>45790</v>
      </c>
      <c r="E1437" s="16"/>
      <c r="F1437" s="14" t="s">
        <v>3416</v>
      </c>
      <c r="G1437" s="14"/>
      <c r="H1437" s="14" t="s">
        <v>3413</v>
      </c>
      <c r="I1437" s="15">
        <v>6608</v>
      </c>
      <c r="J1437" s="77">
        <v>2</v>
      </c>
      <c r="K1437" s="92"/>
    </row>
    <row r="1438" spans="1:14" ht="38.4" customHeight="1" x14ac:dyDescent="0.25">
      <c r="A1438" s="14" t="s">
        <v>1753</v>
      </c>
      <c r="B1438" s="14" t="s">
        <v>4348</v>
      </c>
      <c r="C1438" s="14" t="s">
        <v>4349</v>
      </c>
      <c r="D1438" s="16">
        <v>45811</v>
      </c>
      <c r="E1438" s="16"/>
      <c r="F1438" s="14" t="s">
        <v>4350</v>
      </c>
      <c r="G1438" s="14"/>
      <c r="H1438" s="14" t="s">
        <v>3413</v>
      </c>
      <c r="I1438" s="15">
        <v>2212</v>
      </c>
      <c r="J1438" s="77">
        <v>2</v>
      </c>
      <c r="K1438" s="92"/>
    </row>
    <row r="1439" spans="1:14" ht="55.8" customHeight="1" x14ac:dyDescent="0.25">
      <c r="A1439" s="14" t="s">
        <v>1753</v>
      </c>
      <c r="B1439" s="14" t="s">
        <v>5703</v>
      </c>
      <c r="C1439" s="14" t="s">
        <v>5704</v>
      </c>
      <c r="D1439" s="16">
        <v>45868</v>
      </c>
      <c r="E1439" s="16"/>
      <c r="F1439" s="14" t="s">
        <v>5705</v>
      </c>
      <c r="G1439" s="14"/>
      <c r="H1439" s="14" t="s">
        <v>3413</v>
      </c>
      <c r="I1439" s="15">
        <v>0</v>
      </c>
      <c r="J1439" s="77">
        <v>2</v>
      </c>
      <c r="K1439"/>
      <c r="L1439"/>
      <c r="M1439"/>
      <c r="N1439"/>
    </row>
    <row r="1440" spans="1:14" ht="31.2" customHeight="1" x14ac:dyDescent="0.25">
      <c r="A1440" s="14" t="s">
        <v>1753</v>
      </c>
      <c r="B1440" s="14" t="s">
        <v>3559</v>
      </c>
      <c r="C1440" s="14" t="s">
        <v>3560</v>
      </c>
      <c r="D1440" s="16">
        <v>45796</v>
      </c>
      <c r="E1440" s="16"/>
      <c r="F1440" s="14" t="s">
        <v>3561</v>
      </c>
      <c r="G1440" s="14"/>
      <c r="H1440" s="14" t="s">
        <v>3413</v>
      </c>
      <c r="I1440" s="15">
        <v>1771.91</v>
      </c>
      <c r="J1440" s="77">
        <v>2</v>
      </c>
      <c r="K1440" s="92"/>
    </row>
    <row r="1441" spans="1:11" ht="48.6" customHeight="1" x14ac:dyDescent="0.25">
      <c r="A1441" s="14" t="s">
        <v>1753</v>
      </c>
      <c r="B1441" s="14" t="s">
        <v>5883</v>
      </c>
      <c r="C1441" s="14" t="s">
        <v>5884</v>
      </c>
      <c r="D1441" s="16">
        <v>45856</v>
      </c>
      <c r="E1441" s="16"/>
      <c r="F1441" s="14" t="s">
        <v>5885</v>
      </c>
      <c r="G1441" s="14" t="s">
        <v>2298</v>
      </c>
      <c r="H1441" s="14" t="s">
        <v>2299</v>
      </c>
      <c r="I1441" s="15">
        <v>1325.99</v>
      </c>
      <c r="J1441" s="77">
        <v>2</v>
      </c>
      <c r="K1441" s="92"/>
    </row>
    <row r="1442" spans="1:11" ht="40.200000000000003" customHeight="1" x14ac:dyDescent="0.25">
      <c r="A1442" s="14" t="s">
        <v>1753</v>
      </c>
      <c r="B1442" s="14" t="s">
        <v>6222</v>
      </c>
      <c r="C1442" s="14" t="s">
        <v>6223</v>
      </c>
      <c r="D1442" s="16">
        <v>45856</v>
      </c>
      <c r="E1442" s="16"/>
      <c r="F1442" s="14" t="s">
        <v>6228</v>
      </c>
      <c r="G1442" s="14" t="s">
        <v>6229</v>
      </c>
      <c r="H1442" s="14" t="s">
        <v>6234</v>
      </c>
      <c r="I1442" s="15">
        <v>40.65</v>
      </c>
      <c r="J1442" s="77">
        <v>2</v>
      </c>
      <c r="K1442" s="92"/>
    </row>
    <row r="1443" spans="1:11" ht="39.6" customHeight="1" x14ac:dyDescent="0.25">
      <c r="A1443" s="14" t="s">
        <v>1753</v>
      </c>
      <c r="B1443" s="14" t="s">
        <v>6224</v>
      </c>
      <c r="C1443" s="14" t="s">
        <v>6225</v>
      </c>
      <c r="D1443" s="16">
        <v>45856</v>
      </c>
      <c r="E1443" s="16"/>
      <c r="F1443" s="14" t="s">
        <v>6230</v>
      </c>
      <c r="G1443" s="14" t="s">
        <v>6231</v>
      </c>
      <c r="H1443" s="14" t="s">
        <v>5036</v>
      </c>
      <c r="I1443" s="15">
        <v>86.13</v>
      </c>
      <c r="J1443" s="77">
        <v>2</v>
      </c>
      <c r="K1443" s="92"/>
    </row>
    <row r="1444" spans="1:11" ht="48.6" customHeight="1" x14ac:dyDescent="0.25">
      <c r="A1444" s="14" t="s">
        <v>1753</v>
      </c>
      <c r="B1444" s="14" t="s">
        <v>6226</v>
      </c>
      <c r="C1444" s="14" t="s">
        <v>6227</v>
      </c>
      <c r="D1444" s="16">
        <v>45856</v>
      </c>
      <c r="E1444" s="16"/>
      <c r="F1444" s="14" t="s">
        <v>6232</v>
      </c>
      <c r="G1444" s="14" t="s">
        <v>6233</v>
      </c>
      <c r="H1444" s="14" t="s">
        <v>6235</v>
      </c>
      <c r="I1444" s="15">
        <v>199.8</v>
      </c>
      <c r="J1444" s="77">
        <v>2</v>
      </c>
      <c r="K1444" s="92"/>
    </row>
    <row r="1445" spans="1:11" ht="48.6" customHeight="1" x14ac:dyDescent="0.25">
      <c r="A1445" s="14" t="s">
        <v>1753</v>
      </c>
      <c r="B1445" s="14" t="s">
        <v>6433</v>
      </c>
      <c r="C1445" s="14" t="s">
        <v>6434</v>
      </c>
      <c r="D1445" s="16">
        <v>45856</v>
      </c>
      <c r="E1445" s="16"/>
      <c r="F1445" s="14" t="s">
        <v>6437</v>
      </c>
      <c r="G1445" s="14" t="s">
        <v>2912</v>
      </c>
      <c r="H1445" s="14" t="s">
        <v>2914</v>
      </c>
      <c r="I1445" s="15">
        <v>212.15</v>
      </c>
      <c r="J1445" s="77">
        <v>2</v>
      </c>
      <c r="K1445" s="92"/>
    </row>
    <row r="1446" spans="1:11" ht="48.6" customHeight="1" x14ac:dyDescent="0.25">
      <c r="A1446" s="14" t="s">
        <v>1753</v>
      </c>
      <c r="B1446" s="14" t="s">
        <v>6435</v>
      </c>
      <c r="C1446" s="14" t="s">
        <v>6436</v>
      </c>
      <c r="D1446" s="16">
        <v>45856</v>
      </c>
      <c r="E1446" s="16"/>
      <c r="F1446" s="14" t="s">
        <v>6437</v>
      </c>
      <c r="G1446" s="14"/>
      <c r="H1446" s="14" t="s">
        <v>6438</v>
      </c>
      <c r="I1446" s="15">
        <v>110.01</v>
      </c>
      <c r="J1446" s="77">
        <v>2</v>
      </c>
      <c r="K1446" s="92"/>
    </row>
    <row r="1447" spans="1:11" ht="109.2" customHeight="1" x14ac:dyDescent="0.25">
      <c r="A1447" s="14" t="s">
        <v>1753</v>
      </c>
      <c r="B1447" s="14"/>
      <c r="C1447" s="14"/>
      <c r="D1447" s="16"/>
      <c r="E1447" s="16"/>
      <c r="F1447" s="14" t="s">
        <v>6586</v>
      </c>
      <c r="G1447" s="14"/>
      <c r="H1447" s="14"/>
      <c r="I1447" s="15"/>
      <c r="J1447" s="77"/>
      <c r="K1447" s="92"/>
    </row>
    <row r="1448" spans="1:11" ht="37.200000000000003" customHeight="1" x14ac:dyDescent="0.25">
      <c r="A1448" s="14" t="s">
        <v>1753</v>
      </c>
      <c r="B1448" s="14" t="s">
        <v>3571</v>
      </c>
      <c r="C1448" s="14" t="s">
        <v>3572</v>
      </c>
      <c r="D1448" s="16">
        <v>45789</v>
      </c>
      <c r="E1448" s="16"/>
      <c r="F1448" s="14" t="s">
        <v>4317</v>
      </c>
      <c r="G1448" s="14"/>
      <c r="H1448" s="14" t="s">
        <v>3573</v>
      </c>
      <c r="I1448" s="15">
        <v>1376.46</v>
      </c>
      <c r="J1448" s="77">
        <v>3</v>
      </c>
      <c r="K1448" s="92"/>
    </row>
    <row r="1449" spans="1:11" ht="25.8" customHeight="1" x14ac:dyDescent="0.25">
      <c r="A1449" s="14" t="s">
        <v>1753</v>
      </c>
      <c r="B1449" s="14" t="s">
        <v>3193</v>
      </c>
      <c r="C1449" s="14"/>
      <c r="D1449" s="16">
        <v>45789</v>
      </c>
      <c r="E1449" s="16"/>
      <c r="F1449" s="14" t="s">
        <v>4214</v>
      </c>
      <c r="G1449" s="14"/>
      <c r="H1449" s="14" t="s">
        <v>1760</v>
      </c>
      <c r="I1449" s="15">
        <v>20</v>
      </c>
      <c r="J1449" s="77">
        <v>3</v>
      </c>
      <c r="K1449" s="92"/>
    </row>
    <row r="1450" spans="1:11" ht="36" customHeight="1" x14ac:dyDescent="0.25">
      <c r="A1450" s="14" t="s">
        <v>1753</v>
      </c>
      <c r="B1450" s="14" t="s">
        <v>6030</v>
      </c>
      <c r="C1450" s="14" t="s">
        <v>6031</v>
      </c>
      <c r="D1450" s="16">
        <v>45861</v>
      </c>
      <c r="E1450" s="16"/>
      <c r="F1450" s="14" t="s">
        <v>6032</v>
      </c>
      <c r="G1450" s="14"/>
      <c r="H1450" s="14" t="s">
        <v>2439</v>
      </c>
      <c r="I1450" s="15">
        <v>1877.82</v>
      </c>
      <c r="J1450" s="77">
        <v>3</v>
      </c>
      <c r="K1450" s="92"/>
    </row>
    <row r="1451" spans="1:11" ht="37.200000000000003" customHeight="1" x14ac:dyDescent="0.25">
      <c r="A1451" s="14" t="s">
        <v>4647</v>
      </c>
      <c r="B1451" s="14" t="s">
        <v>6030</v>
      </c>
      <c r="C1451" s="14" t="s">
        <v>6031</v>
      </c>
      <c r="D1451" s="16">
        <v>45861</v>
      </c>
      <c r="E1451" s="16"/>
      <c r="F1451" s="14" t="s">
        <v>6032</v>
      </c>
      <c r="G1451" s="14"/>
      <c r="H1451" s="14" t="s">
        <v>2439</v>
      </c>
      <c r="I1451" s="15">
        <v>502.2</v>
      </c>
      <c r="J1451" s="77"/>
      <c r="K1451" s="92"/>
    </row>
    <row r="1452" spans="1:11" ht="35.4" customHeight="1" x14ac:dyDescent="0.25">
      <c r="A1452" s="14" t="s">
        <v>1753</v>
      </c>
      <c r="B1452" s="14" t="s">
        <v>6040</v>
      </c>
      <c r="C1452" s="14" t="s">
        <v>6031</v>
      </c>
      <c r="D1452" s="16">
        <v>45866</v>
      </c>
      <c r="E1452" s="16"/>
      <c r="F1452" s="14" t="s">
        <v>6041</v>
      </c>
      <c r="G1452" s="14"/>
      <c r="H1452" s="14" t="s">
        <v>2439</v>
      </c>
      <c r="I1452" s="15">
        <v>42.94</v>
      </c>
      <c r="J1452" s="77">
        <v>3</v>
      </c>
      <c r="K1452" s="92"/>
    </row>
    <row r="1453" spans="1:11" ht="100.2" customHeight="1" x14ac:dyDescent="0.25">
      <c r="A1453" s="14" t="s">
        <v>1753</v>
      </c>
      <c r="B1453" s="14"/>
      <c r="C1453" s="14"/>
      <c r="D1453" s="16"/>
      <c r="E1453" s="16"/>
      <c r="F1453" s="14" t="s">
        <v>6585</v>
      </c>
      <c r="G1453" s="14"/>
      <c r="H1453" s="14"/>
      <c r="I1453" s="15"/>
      <c r="J1453" s="77"/>
      <c r="K1453" s="92"/>
    </row>
    <row r="1454" spans="1:11" ht="28.8" customHeight="1" x14ac:dyDescent="0.25">
      <c r="A1454" s="14" t="s">
        <v>1753</v>
      </c>
      <c r="B1454" s="14" t="s">
        <v>5643</v>
      </c>
      <c r="C1454" s="14"/>
      <c r="D1454" s="16">
        <v>45854</v>
      </c>
      <c r="E1454" s="16"/>
      <c r="F1454" s="14" t="s">
        <v>6314</v>
      </c>
      <c r="G1454" s="14"/>
      <c r="H1454" s="14" t="s">
        <v>6313</v>
      </c>
      <c r="I1454" s="15">
        <v>1500</v>
      </c>
      <c r="J1454" s="77">
        <v>3</v>
      </c>
      <c r="K1454" s="92"/>
    </row>
    <row r="1455" spans="1:11" ht="96" customHeight="1" x14ac:dyDescent="0.25">
      <c r="A1455" s="14" t="s">
        <v>1753</v>
      </c>
      <c r="B1455" s="14"/>
      <c r="C1455" s="14"/>
      <c r="D1455" s="16"/>
      <c r="E1455" s="16"/>
      <c r="F1455" s="14" t="s">
        <v>6584</v>
      </c>
      <c r="G1455" s="14"/>
      <c r="H1455" s="14"/>
      <c r="I1455" s="15"/>
      <c r="J1455" s="77"/>
      <c r="K1455" s="92"/>
    </row>
    <row r="1456" spans="1:11" ht="27" customHeight="1" x14ac:dyDescent="0.25">
      <c r="A1456" s="14" t="s">
        <v>1753</v>
      </c>
      <c r="B1456" s="14" t="s">
        <v>5643</v>
      </c>
      <c r="C1456" s="14"/>
      <c r="D1456" s="16">
        <v>45846</v>
      </c>
      <c r="E1456" s="16"/>
      <c r="F1456" s="14" t="s">
        <v>6312</v>
      </c>
      <c r="G1456" s="14"/>
      <c r="H1456" s="14" t="s">
        <v>6311</v>
      </c>
      <c r="I1456" s="15">
        <v>2000</v>
      </c>
      <c r="J1456" s="77">
        <v>3</v>
      </c>
      <c r="K1456" s="92"/>
    </row>
    <row r="1457" spans="1:11" ht="79.2" customHeight="1" x14ac:dyDescent="0.25">
      <c r="A1457" s="14" t="s">
        <v>1753</v>
      </c>
      <c r="B1457" s="14"/>
      <c r="C1457" s="14"/>
      <c r="D1457" s="16"/>
      <c r="E1457" s="16"/>
      <c r="F1457" s="313" t="s">
        <v>5629</v>
      </c>
      <c r="G1457" s="14"/>
      <c r="H1457" s="14"/>
      <c r="I1457" s="15"/>
      <c r="J1457" s="77"/>
      <c r="K1457" s="92"/>
    </row>
    <row r="1458" spans="1:11" ht="47.4" customHeight="1" x14ac:dyDescent="0.25">
      <c r="A1458" s="14" t="s">
        <v>1753</v>
      </c>
      <c r="B1458" s="14" t="s">
        <v>3421</v>
      </c>
      <c r="C1458" s="14" t="s">
        <v>3422</v>
      </c>
      <c r="D1458" s="16">
        <v>45792</v>
      </c>
      <c r="E1458" s="16"/>
      <c r="F1458" s="14" t="s">
        <v>3423</v>
      </c>
      <c r="G1458" s="14" t="s">
        <v>2434</v>
      </c>
      <c r="H1458" s="14" t="s">
        <v>2435</v>
      </c>
      <c r="I1458" s="15">
        <v>13597</v>
      </c>
      <c r="J1458" s="77">
        <v>5</v>
      </c>
      <c r="K1458" s="92"/>
    </row>
    <row r="1459" spans="1:11" ht="58.2" customHeight="1" x14ac:dyDescent="0.25">
      <c r="A1459" s="14" t="s">
        <v>1753</v>
      </c>
      <c r="B1459" s="14" t="s">
        <v>4404</v>
      </c>
      <c r="C1459" s="14" t="s">
        <v>4405</v>
      </c>
      <c r="D1459" s="16">
        <v>45810</v>
      </c>
      <c r="E1459" s="16"/>
      <c r="F1459" s="14" t="s">
        <v>4406</v>
      </c>
      <c r="G1459" s="14" t="s">
        <v>2434</v>
      </c>
      <c r="H1459" s="14" t="s">
        <v>2435</v>
      </c>
      <c r="I1459" s="15">
        <v>3981</v>
      </c>
      <c r="J1459" s="77">
        <v>5</v>
      </c>
      <c r="K1459" s="92"/>
    </row>
    <row r="1460" spans="1:11" ht="36.6" customHeight="1" x14ac:dyDescent="0.25">
      <c r="A1460" s="14" t="s">
        <v>1753</v>
      </c>
      <c r="B1460" s="14" t="s">
        <v>3523</v>
      </c>
      <c r="C1460" s="14" t="s">
        <v>3524</v>
      </c>
      <c r="D1460" s="16">
        <v>45805</v>
      </c>
      <c r="E1460" s="16"/>
      <c r="F1460" s="14" t="s">
        <v>3525</v>
      </c>
      <c r="G1460" s="14" t="s">
        <v>2102</v>
      </c>
      <c r="H1460" s="14" t="s">
        <v>2103</v>
      </c>
      <c r="I1460" s="15">
        <v>1000</v>
      </c>
      <c r="J1460" s="77">
        <v>5</v>
      </c>
      <c r="K1460" s="92"/>
    </row>
    <row r="1461" spans="1:11" ht="26.4" customHeight="1" x14ac:dyDescent="0.25">
      <c r="A1461" s="14" t="s">
        <v>1753</v>
      </c>
      <c r="B1461" s="14" t="s">
        <v>3526</v>
      </c>
      <c r="C1461" s="14" t="s">
        <v>3527</v>
      </c>
      <c r="D1461" s="16">
        <v>45806</v>
      </c>
      <c r="E1461" s="16"/>
      <c r="F1461" s="14" t="s">
        <v>3528</v>
      </c>
      <c r="G1461" s="14" t="s">
        <v>2107</v>
      </c>
      <c r="H1461" s="14" t="s">
        <v>2108</v>
      </c>
      <c r="I1461" s="15">
        <v>234</v>
      </c>
      <c r="J1461" s="77">
        <v>5</v>
      </c>
      <c r="K1461" s="92"/>
    </row>
    <row r="1462" spans="1:11" ht="27" customHeight="1" x14ac:dyDescent="0.25">
      <c r="A1462" s="14" t="s">
        <v>1753</v>
      </c>
      <c r="B1462" s="14" t="s">
        <v>3529</v>
      </c>
      <c r="C1462" s="14" t="s">
        <v>3530</v>
      </c>
      <c r="D1462" s="16">
        <v>45806</v>
      </c>
      <c r="E1462" s="16"/>
      <c r="F1462" s="14" t="s">
        <v>3531</v>
      </c>
      <c r="G1462" s="14" t="s">
        <v>2065</v>
      </c>
      <c r="H1462" s="14" t="s">
        <v>2066</v>
      </c>
      <c r="I1462" s="15">
        <v>200</v>
      </c>
      <c r="J1462" s="77">
        <v>5</v>
      </c>
      <c r="K1462" s="92"/>
    </row>
    <row r="1463" spans="1:11" ht="27" customHeight="1" x14ac:dyDescent="0.25">
      <c r="A1463" s="14" t="s">
        <v>1753</v>
      </c>
      <c r="B1463" s="14" t="s">
        <v>3597</v>
      </c>
      <c r="C1463" s="14" t="s">
        <v>3598</v>
      </c>
      <c r="D1463" s="16">
        <v>45782</v>
      </c>
      <c r="E1463" s="16"/>
      <c r="F1463" s="14" t="s">
        <v>4240</v>
      </c>
      <c r="G1463" s="14" t="s">
        <v>3456</v>
      </c>
      <c r="H1463" s="14" t="s">
        <v>3457</v>
      </c>
      <c r="I1463" s="15">
        <v>68.25</v>
      </c>
      <c r="J1463" s="77">
        <v>5</v>
      </c>
      <c r="K1463" s="92"/>
    </row>
    <row r="1464" spans="1:11" ht="27" customHeight="1" x14ac:dyDescent="0.25">
      <c r="A1464" s="14" t="s">
        <v>1753</v>
      </c>
      <c r="B1464" s="14" t="s">
        <v>4556</v>
      </c>
      <c r="C1464" s="14" t="s">
        <v>2000</v>
      </c>
      <c r="D1464" s="16">
        <v>45820</v>
      </c>
      <c r="E1464" s="16"/>
      <c r="F1464" s="14" t="s">
        <v>4557</v>
      </c>
      <c r="G1464" s="14" t="s">
        <v>4558</v>
      </c>
      <c r="H1464" s="14" t="s">
        <v>4559</v>
      </c>
      <c r="I1464" s="15">
        <v>213.75</v>
      </c>
      <c r="J1464" s="77">
        <v>5</v>
      </c>
      <c r="K1464" s="92"/>
    </row>
    <row r="1465" spans="1:11" ht="27" customHeight="1" x14ac:dyDescent="0.25">
      <c r="A1465" s="14" t="s">
        <v>1753</v>
      </c>
      <c r="B1465" s="14" t="s">
        <v>5435</v>
      </c>
      <c r="C1465" s="14" t="s">
        <v>5436</v>
      </c>
      <c r="D1465" s="16">
        <v>45818</v>
      </c>
      <c r="E1465" s="16"/>
      <c r="F1465" s="14" t="s">
        <v>5439</v>
      </c>
      <c r="G1465" s="14"/>
      <c r="H1465" s="14" t="s">
        <v>2889</v>
      </c>
      <c r="I1465" s="15">
        <v>96</v>
      </c>
      <c r="J1465" s="77">
        <v>5</v>
      </c>
      <c r="K1465" s="92"/>
    </row>
    <row r="1466" spans="1:11" ht="27" customHeight="1" x14ac:dyDescent="0.25">
      <c r="A1466" s="14" t="s">
        <v>1753</v>
      </c>
      <c r="B1466" s="14" t="s">
        <v>5437</v>
      </c>
      <c r="C1466" s="14" t="s">
        <v>5438</v>
      </c>
      <c r="D1466" s="16">
        <v>45818</v>
      </c>
      <c r="E1466" s="16"/>
      <c r="F1466" s="14" t="s">
        <v>5439</v>
      </c>
      <c r="G1466" s="14"/>
      <c r="H1466" s="14" t="s">
        <v>5440</v>
      </c>
      <c r="I1466" s="15">
        <v>113</v>
      </c>
      <c r="J1466" s="77">
        <v>5</v>
      </c>
      <c r="K1466" s="92"/>
    </row>
    <row r="1467" spans="1:11" ht="27" customHeight="1" x14ac:dyDescent="0.25">
      <c r="A1467" s="14" t="s">
        <v>1753</v>
      </c>
      <c r="B1467" s="14" t="s">
        <v>5441</v>
      </c>
      <c r="C1467" s="14" t="s">
        <v>5442</v>
      </c>
      <c r="D1467" s="16">
        <v>45818</v>
      </c>
      <c r="E1467" s="16"/>
      <c r="F1467" s="14" t="s">
        <v>5439</v>
      </c>
      <c r="G1467" s="14"/>
      <c r="H1467" s="14" t="s">
        <v>5445</v>
      </c>
      <c r="I1467" s="15">
        <v>113</v>
      </c>
      <c r="J1467" s="77">
        <v>5</v>
      </c>
      <c r="K1467" s="92"/>
    </row>
    <row r="1468" spans="1:11" ht="27" customHeight="1" x14ac:dyDescent="0.25">
      <c r="A1468" s="14" t="s">
        <v>1753</v>
      </c>
      <c r="B1468" s="14" t="s">
        <v>5443</v>
      </c>
      <c r="C1468" s="14" t="s">
        <v>5444</v>
      </c>
      <c r="D1468" s="16">
        <v>45818</v>
      </c>
      <c r="E1468" s="16"/>
      <c r="F1468" s="14" t="s">
        <v>5439</v>
      </c>
      <c r="G1468" s="14"/>
      <c r="H1468" s="14" t="s">
        <v>5446</v>
      </c>
      <c r="I1468" s="15">
        <v>113</v>
      </c>
      <c r="J1468" s="77">
        <v>5</v>
      </c>
      <c r="K1468" s="92"/>
    </row>
    <row r="1469" spans="1:11" ht="27" customHeight="1" x14ac:dyDescent="0.25">
      <c r="A1469" s="14" t="s">
        <v>1753</v>
      </c>
      <c r="B1469" s="14" t="s">
        <v>5447</v>
      </c>
      <c r="C1469" s="14" t="s">
        <v>5448</v>
      </c>
      <c r="D1469" s="16">
        <v>45818</v>
      </c>
      <c r="E1469" s="16"/>
      <c r="F1469" s="14" t="s">
        <v>5439</v>
      </c>
      <c r="G1469" s="14"/>
      <c r="H1469" s="14" t="s">
        <v>5451</v>
      </c>
      <c r="I1469" s="15">
        <v>113</v>
      </c>
      <c r="J1469" s="77">
        <v>5</v>
      </c>
      <c r="K1469" s="92"/>
    </row>
    <row r="1470" spans="1:11" ht="27" customHeight="1" x14ac:dyDescent="0.25">
      <c r="A1470" s="14" t="s">
        <v>1753</v>
      </c>
      <c r="B1470" s="14" t="s">
        <v>5449</v>
      </c>
      <c r="C1470" s="14" t="s">
        <v>5450</v>
      </c>
      <c r="D1470" s="16">
        <v>45818</v>
      </c>
      <c r="E1470" s="16"/>
      <c r="F1470" s="14" t="s">
        <v>5439</v>
      </c>
      <c r="G1470" s="14"/>
      <c r="H1470" s="14" t="s">
        <v>5452</v>
      </c>
      <c r="I1470" s="15">
        <v>177</v>
      </c>
      <c r="J1470" s="77">
        <v>5</v>
      </c>
      <c r="K1470" s="92"/>
    </row>
    <row r="1471" spans="1:11" ht="27" customHeight="1" x14ac:dyDescent="0.25">
      <c r="A1471" s="14" t="s">
        <v>1753</v>
      </c>
      <c r="B1471" s="14" t="s">
        <v>5453</v>
      </c>
      <c r="C1471" s="14" t="s">
        <v>5454</v>
      </c>
      <c r="D1471" s="16">
        <v>45818</v>
      </c>
      <c r="E1471" s="16"/>
      <c r="F1471" s="14" t="s">
        <v>5439</v>
      </c>
      <c r="G1471" s="14"/>
      <c r="H1471" s="14" t="s">
        <v>3925</v>
      </c>
      <c r="I1471" s="15">
        <v>177</v>
      </c>
      <c r="J1471" s="77">
        <v>5</v>
      </c>
      <c r="K1471" s="92"/>
    </row>
    <row r="1472" spans="1:11" ht="27" customHeight="1" x14ac:dyDescent="0.25">
      <c r="A1472" s="14" t="s">
        <v>1753</v>
      </c>
      <c r="B1472" s="14" t="s">
        <v>5455</v>
      </c>
      <c r="C1472" s="14" t="s">
        <v>5456</v>
      </c>
      <c r="D1472" s="16">
        <v>45818</v>
      </c>
      <c r="E1472" s="16"/>
      <c r="F1472" s="14" t="s">
        <v>5439</v>
      </c>
      <c r="G1472" s="14"/>
      <c r="H1472" s="14" t="s">
        <v>2693</v>
      </c>
      <c r="I1472" s="15">
        <v>177</v>
      </c>
      <c r="J1472" s="77">
        <v>5</v>
      </c>
      <c r="K1472" s="92"/>
    </row>
    <row r="1473" spans="1:11" ht="27" customHeight="1" x14ac:dyDescent="0.25">
      <c r="A1473" s="14" t="s">
        <v>1753</v>
      </c>
      <c r="B1473" s="14" t="s">
        <v>5457</v>
      </c>
      <c r="C1473" s="14" t="s">
        <v>5458</v>
      </c>
      <c r="D1473" s="16">
        <v>45818</v>
      </c>
      <c r="E1473" s="16"/>
      <c r="F1473" s="14" t="s">
        <v>5439</v>
      </c>
      <c r="G1473" s="14"/>
      <c r="H1473" s="14" t="s">
        <v>2897</v>
      </c>
      <c r="I1473" s="15">
        <v>177</v>
      </c>
      <c r="J1473" s="77">
        <v>5</v>
      </c>
      <c r="K1473" s="92"/>
    </row>
    <row r="1474" spans="1:11" ht="27" customHeight="1" x14ac:dyDescent="0.25">
      <c r="A1474" s="14" t="s">
        <v>1753</v>
      </c>
      <c r="B1474" s="14" t="s">
        <v>5459</v>
      </c>
      <c r="C1474" s="14" t="s">
        <v>5460</v>
      </c>
      <c r="D1474" s="16">
        <v>45818</v>
      </c>
      <c r="E1474" s="16"/>
      <c r="F1474" s="14" t="s">
        <v>5439</v>
      </c>
      <c r="G1474" s="14"/>
      <c r="H1474" s="14" t="s">
        <v>4061</v>
      </c>
      <c r="I1474" s="15">
        <v>177</v>
      </c>
      <c r="J1474" s="77">
        <v>5</v>
      </c>
      <c r="K1474" s="92"/>
    </row>
    <row r="1475" spans="1:11" ht="27" customHeight="1" x14ac:dyDescent="0.25">
      <c r="A1475" s="14" t="s">
        <v>1753</v>
      </c>
      <c r="B1475" s="14" t="s">
        <v>5461</v>
      </c>
      <c r="C1475" s="14" t="s">
        <v>5462</v>
      </c>
      <c r="D1475" s="16">
        <v>45818</v>
      </c>
      <c r="E1475" s="16"/>
      <c r="F1475" s="14" t="s">
        <v>5439</v>
      </c>
      <c r="G1475" s="14"/>
      <c r="H1475" s="14" t="s">
        <v>5465</v>
      </c>
      <c r="I1475" s="15">
        <v>177</v>
      </c>
      <c r="J1475" s="77">
        <v>5</v>
      </c>
      <c r="K1475" s="92"/>
    </row>
    <row r="1476" spans="1:11" ht="27" customHeight="1" x14ac:dyDescent="0.25">
      <c r="A1476" s="14" t="s">
        <v>1753</v>
      </c>
      <c r="B1476" s="14" t="s">
        <v>5463</v>
      </c>
      <c r="C1476" s="14" t="s">
        <v>5464</v>
      </c>
      <c r="D1476" s="16">
        <v>45818</v>
      </c>
      <c r="E1476" s="16"/>
      <c r="F1476" s="14" t="s">
        <v>5439</v>
      </c>
      <c r="G1476" s="14"/>
      <c r="H1476" s="14" t="s">
        <v>2713</v>
      </c>
      <c r="I1476" s="15">
        <v>177</v>
      </c>
      <c r="J1476" s="77">
        <v>5</v>
      </c>
      <c r="K1476" s="92"/>
    </row>
    <row r="1477" spans="1:11" ht="27" customHeight="1" x14ac:dyDescent="0.25">
      <c r="A1477" s="14" t="s">
        <v>1753</v>
      </c>
      <c r="B1477" s="14" t="s">
        <v>5466</v>
      </c>
      <c r="C1477" s="14" t="s">
        <v>5467</v>
      </c>
      <c r="D1477" s="16">
        <v>45818</v>
      </c>
      <c r="E1477" s="16"/>
      <c r="F1477" s="14" t="s">
        <v>5439</v>
      </c>
      <c r="G1477" s="14"/>
      <c r="H1477" s="14" t="s">
        <v>3861</v>
      </c>
      <c r="I1477" s="15">
        <v>177</v>
      </c>
      <c r="J1477" s="77">
        <v>5</v>
      </c>
      <c r="K1477" s="92"/>
    </row>
    <row r="1478" spans="1:11" ht="27" customHeight="1" x14ac:dyDescent="0.25">
      <c r="A1478" s="14" t="s">
        <v>1753</v>
      </c>
      <c r="B1478" s="14" t="s">
        <v>5468</v>
      </c>
      <c r="C1478" s="14" t="s">
        <v>5469</v>
      </c>
      <c r="D1478" s="16">
        <v>45818</v>
      </c>
      <c r="E1478" s="16"/>
      <c r="F1478" s="14" t="s">
        <v>5439</v>
      </c>
      <c r="G1478" s="14"/>
      <c r="H1478" s="14" t="s">
        <v>2694</v>
      </c>
      <c r="I1478" s="15">
        <v>177</v>
      </c>
      <c r="J1478" s="77">
        <v>5</v>
      </c>
      <c r="K1478" s="92"/>
    </row>
    <row r="1479" spans="1:11" ht="27" customHeight="1" x14ac:dyDescent="0.25">
      <c r="A1479" s="14" t="s">
        <v>1753</v>
      </c>
      <c r="B1479" s="14" t="s">
        <v>5470</v>
      </c>
      <c r="C1479" s="14" t="s">
        <v>5471</v>
      </c>
      <c r="D1479" s="16">
        <v>45818</v>
      </c>
      <c r="E1479" s="16"/>
      <c r="F1479" s="14" t="s">
        <v>5439</v>
      </c>
      <c r="G1479" s="14"/>
      <c r="H1479" s="14" t="s">
        <v>5474</v>
      </c>
      <c r="I1479" s="15">
        <v>177</v>
      </c>
      <c r="J1479" s="77">
        <v>5</v>
      </c>
      <c r="K1479" s="92"/>
    </row>
    <row r="1480" spans="1:11" ht="27" customHeight="1" x14ac:dyDescent="0.25">
      <c r="A1480" s="14" t="s">
        <v>1753</v>
      </c>
      <c r="B1480" s="14" t="s">
        <v>5472</v>
      </c>
      <c r="C1480" s="14" t="s">
        <v>5473</v>
      </c>
      <c r="D1480" s="16">
        <v>45818</v>
      </c>
      <c r="E1480" s="16"/>
      <c r="F1480" s="14" t="s">
        <v>5439</v>
      </c>
      <c r="G1480" s="14"/>
      <c r="H1480" s="14" t="s">
        <v>2904</v>
      </c>
      <c r="I1480" s="15">
        <v>177</v>
      </c>
      <c r="J1480" s="77">
        <v>5</v>
      </c>
      <c r="K1480" s="92"/>
    </row>
    <row r="1481" spans="1:11" ht="27" customHeight="1" x14ac:dyDescent="0.25">
      <c r="A1481" s="14" t="s">
        <v>1753</v>
      </c>
      <c r="B1481" s="14" t="s">
        <v>5475</v>
      </c>
      <c r="C1481" s="14" t="s">
        <v>5476</v>
      </c>
      <c r="D1481" s="16">
        <v>45818</v>
      </c>
      <c r="E1481" s="16"/>
      <c r="F1481" s="14" t="s">
        <v>5439</v>
      </c>
      <c r="G1481" s="14"/>
      <c r="H1481" s="14" t="s">
        <v>5479</v>
      </c>
      <c r="I1481" s="15">
        <v>177</v>
      </c>
      <c r="J1481" s="77">
        <v>5</v>
      </c>
      <c r="K1481" s="92"/>
    </row>
    <row r="1482" spans="1:11" ht="27" customHeight="1" x14ac:dyDescent="0.25">
      <c r="A1482" s="14" t="s">
        <v>1753</v>
      </c>
      <c r="B1482" s="14" t="s">
        <v>5477</v>
      </c>
      <c r="C1482" s="14" t="s">
        <v>5478</v>
      </c>
      <c r="D1482" s="16">
        <v>45818</v>
      </c>
      <c r="E1482" s="16"/>
      <c r="F1482" s="14" t="s">
        <v>5439</v>
      </c>
      <c r="G1482" s="14"/>
      <c r="H1482" s="14" t="s">
        <v>3930</v>
      </c>
      <c r="I1482" s="15">
        <v>177</v>
      </c>
      <c r="J1482" s="77">
        <v>5</v>
      </c>
      <c r="K1482" s="92"/>
    </row>
    <row r="1483" spans="1:11" ht="27" customHeight="1" x14ac:dyDescent="0.25">
      <c r="A1483" s="14" t="s">
        <v>1753</v>
      </c>
      <c r="B1483" s="14" t="s">
        <v>5480</v>
      </c>
      <c r="C1483" s="14" t="s">
        <v>5481</v>
      </c>
      <c r="D1483" s="16">
        <v>45818</v>
      </c>
      <c r="E1483" s="16"/>
      <c r="F1483" s="14" t="s">
        <v>5439</v>
      </c>
      <c r="G1483" s="14"/>
      <c r="H1483" s="14" t="s">
        <v>2721</v>
      </c>
      <c r="I1483" s="15">
        <v>177</v>
      </c>
      <c r="J1483" s="77">
        <v>5</v>
      </c>
      <c r="K1483" s="92"/>
    </row>
    <row r="1484" spans="1:11" ht="27" customHeight="1" x14ac:dyDescent="0.25">
      <c r="A1484" s="14" t="s">
        <v>1753</v>
      </c>
      <c r="B1484" s="14" t="s">
        <v>5482</v>
      </c>
      <c r="C1484" s="14" t="s">
        <v>5483</v>
      </c>
      <c r="D1484" s="16">
        <v>45818</v>
      </c>
      <c r="E1484" s="16"/>
      <c r="F1484" s="14" t="s">
        <v>5439</v>
      </c>
      <c r="G1484" s="14"/>
      <c r="H1484" s="14" t="s">
        <v>5484</v>
      </c>
      <c r="I1484" s="15">
        <v>177</v>
      </c>
      <c r="J1484" s="77">
        <v>5</v>
      </c>
      <c r="K1484" s="92"/>
    </row>
    <row r="1485" spans="1:11" ht="27" customHeight="1" x14ac:dyDescent="0.25">
      <c r="A1485" s="14" t="s">
        <v>1753</v>
      </c>
      <c r="B1485" s="14" t="s">
        <v>5485</v>
      </c>
      <c r="C1485" s="14" t="s">
        <v>5486</v>
      </c>
      <c r="D1485" s="16">
        <v>45818</v>
      </c>
      <c r="E1485" s="16"/>
      <c r="F1485" s="14" t="s">
        <v>5439</v>
      </c>
      <c r="G1485" s="14"/>
      <c r="H1485" s="14" t="s">
        <v>3860</v>
      </c>
      <c r="I1485" s="15">
        <v>177</v>
      </c>
      <c r="J1485" s="77">
        <v>5</v>
      </c>
      <c r="K1485" s="92"/>
    </row>
    <row r="1486" spans="1:11" ht="27" customHeight="1" x14ac:dyDescent="0.25">
      <c r="A1486" s="14" t="s">
        <v>1753</v>
      </c>
      <c r="B1486" s="14" t="s">
        <v>5487</v>
      </c>
      <c r="C1486" s="14" t="s">
        <v>5488</v>
      </c>
      <c r="D1486" s="16">
        <v>45818</v>
      </c>
      <c r="E1486" s="16"/>
      <c r="F1486" s="14" t="s">
        <v>5439</v>
      </c>
      <c r="G1486" s="14"/>
      <c r="H1486" s="14" t="s">
        <v>2704</v>
      </c>
      <c r="I1486" s="15">
        <v>177</v>
      </c>
      <c r="J1486" s="77">
        <v>5</v>
      </c>
      <c r="K1486" s="92"/>
    </row>
    <row r="1487" spans="1:11" ht="27" customHeight="1" x14ac:dyDescent="0.25">
      <c r="A1487" s="14" t="s">
        <v>1753</v>
      </c>
      <c r="B1487" s="14" t="s">
        <v>5489</v>
      </c>
      <c r="C1487" s="14" t="s">
        <v>5490</v>
      </c>
      <c r="D1487" s="16">
        <v>45818</v>
      </c>
      <c r="E1487" s="16"/>
      <c r="F1487" s="14" t="s">
        <v>5439</v>
      </c>
      <c r="G1487" s="14"/>
      <c r="H1487" s="14" t="s">
        <v>3948</v>
      </c>
      <c r="I1487" s="15">
        <v>177</v>
      </c>
      <c r="J1487" s="77">
        <v>5</v>
      </c>
      <c r="K1487" s="92"/>
    </row>
    <row r="1488" spans="1:11" ht="27" customHeight="1" x14ac:dyDescent="0.25">
      <c r="A1488" s="14" t="s">
        <v>1753</v>
      </c>
      <c r="B1488" s="14" t="s">
        <v>5491</v>
      </c>
      <c r="C1488" s="14" t="s">
        <v>5492</v>
      </c>
      <c r="D1488" s="16">
        <v>45818</v>
      </c>
      <c r="E1488" s="16"/>
      <c r="F1488" s="14" t="s">
        <v>5439</v>
      </c>
      <c r="G1488" s="14"/>
      <c r="H1488" s="14" t="s">
        <v>2722</v>
      </c>
      <c r="I1488" s="15">
        <v>177</v>
      </c>
      <c r="J1488" s="77">
        <v>5</v>
      </c>
      <c r="K1488" s="92"/>
    </row>
    <row r="1489" spans="1:11" ht="27" customHeight="1" x14ac:dyDescent="0.25">
      <c r="A1489" s="14" t="s">
        <v>1753</v>
      </c>
      <c r="B1489" s="14" t="s">
        <v>5493</v>
      </c>
      <c r="C1489" s="14" t="s">
        <v>5494</v>
      </c>
      <c r="D1489" s="16">
        <v>45818</v>
      </c>
      <c r="E1489" s="16"/>
      <c r="F1489" s="14" t="s">
        <v>5439</v>
      </c>
      <c r="G1489" s="14"/>
      <c r="H1489" s="14" t="s">
        <v>3866</v>
      </c>
      <c r="I1489" s="15">
        <v>177</v>
      </c>
      <c r="J1489" s="77">
        <v>5</v>
      </c>
      <c r="K1489" s="92"/>
    </row>
    <row r="1490" spans="1:11" ht="27" customHeight="1" x14ac:dyDescent="0.25">
      <c r="A1490" s="14" t="s">
        <v>1753</v>
      </c>
      <c r="B1490" s="14" t="s">
        <v>5495</v>
      </c>
      <c r="C1490" s="14" t="s">
        <v>5496</v>
      </c>
      <c r="D1490" s="16">
        <v>45818</v>
      </c>
      <c r="E1490" s="16"/>
      <c r="F1490" s="14" t="s">
        <v>5439</v>
      </c>
      <c r="G1490" s="14"/>
      <c r="H1490" s="14" t="s">
        <v>2711</v>
      </c>
      <c r="I1490" s="15">
        <v>177</v>
      </c>
      <c r="J1490" s="77">
        <v>5</v>
      </c>
      <c r="K1490" s="92"/>
    </row>
    <row r="1491" spans="1:11" ht="27" customHeight="1" x14ac:dyDescent="0.25">
      <c r="A1491" s="14" t="s">
        <v>1753</v>
      </c>
      <c r="B1491" s="14" t="s">
        <v>5497</v>
      </c>
      <c r="C1491" s="14" t="s">
        <v>5498</v>
      </c>
      <c r="D1491" s="16">
        <v>45818</v>
      </c>
      <c r="E1491" s="16"/>
      <c r="F1491" s="14" t="s">
        <v>5439</v>
      </c>
      <c r="G1491" s="14"/>
      <c r="H1491" s="14" t="s">
        <v>2703</v>
      </c>
      <c r="I1491" s="15">
        <v>177</v>
      </c>
      <c r="J1491" s="77">
        <v>5</v>
      </c>
      <c r="K1491" s="92"/>
    </row>
    <row r="1492" spans="1:11" ht="27" customHeight="1" x14ac:dyDescent="0.25">
      <c r="A1492" s="14" t="s">
        <v>1753</v>
      </c>
      <c r="B1492" s="14" t="s">
        <v>5499</v>
      </c>
      <c r="C1492" s="14" t="s">
        <v>5500</v>
      </c>
      <c r="D1492" s="16">
        <v>45818</v>
      </c>
      <c r="E1492" s="16"/>
      <c r="F1492" s="14" t="s">
        <v>5439</v>
      </c>
      <c r="G1492" s="14"/>
      <c r="H1492" s="14" t="s">
        <v>2702</v>
      </c>
      <c r="I1492" s="15">
        <v>177</v>
      </c>
      <c r="J1492" s="77">
        <v>5</v>
      </c>
      <c r="K1492" s="92"/>
    </row>
    <row r="1493" spans="1:11" ht="27" customHeight="1" x14ac:dyDescent="0.25">
      <c r="A1493" s="14" t="s">
        <v>1753</v>
      </c>
      <c r="B1493" s="14" t="s">
        <v>5501</v>
      </c>
      <c r="C1493" s="14" t="s">
        <v>5502</v>
      </c>
      <c r="D1493" s="16">
        <v>45818</v>
      </c>
      <c r="E1493" s="16"/>
      <c r="F1493" s="14" t="s">
        <v>5439</v>
      </c>
      <c r="G1493" s="14"/>
      <c r="H1493" s="14" t="s">
        <v>2729</v>
      </c>
      <c r="I1493" s="15">
        <v>177</v>
      </c>
      <c r="J1493" s="77">
        <v>5</v>
      </c>
      <c r="K1493" s="92"/>
    </row>
    <row r="1494" spans="1:11" ht="27" customHeight="1" x14ac:dyDescent="0.25">
      <c r="A1494" s="14" t="s">
        <v>1753</v>
      </c>
      <c r="B1494" s="14" t="s">
        <v>5503</v>
      </c>
      <c r="C1494" s="14" t="s">
        <v>5504</v>
      </c>
      <c r="D1494" s="16">
        <v>45818</v>
      </c>
      <c r="E1494" s="16"/>
      <c r="F1494" s="14" t="s">
        <v>5439</v>
      </c>
      <c r="G1494" s="14"/>
      <c r="H1494" s="14" t="s">
        <v>5182</v>
      </c>
      <c r="I1494" s="15">
        <v>177</v>
      </c>
      <c r="J1494" s="77">
        <v>5</v>
      </c>
      <c r="K1494" s="92"/>
    </row>
    <row r="1495" spans="1:11" ht="27" customHeight="1" x14ac:dyDescent="0.25">
      <c r="A1495" s="14" t="s">
        <v>1753</v>
      </c>
      <c r="B1495" s="14" t="s">
        <v>5505</v>
      </c>
      <c r="C1495" s="14" t="s">
        <v>5506</v>
      </c>
      <c r="D1495" s="16">
        <v>45818</v>
      </c>
      <c r="E1495" s="16"/>
      <c r="F1495" s="14" t="s">
        <v>5439</v>
      </c>
      <c r="G1495" s="14"/>
      <c r="H1495" s="14" t="s">
        <v>5509</v>
      </c>
      <c r="I1495" s="15">
        <v>177</v>
      </c>
      <c r="J1495" s="77">
        <v>5</v>
      </c>
      <c r="K1495" s="92"/>
    </row>
    <row r="1496" spans="1:11" ht="27" customHeight="1" x14ac:dyDescent="0.25">
      <c r="A1496" s="14" t="s">
        <v>1753</v>
      </c>
      <c r="B1496" s="14" t="s">
        <v>5507</v>
      </c>
      <c r="C1496" s="14" t="s">
        <v>5508</v>
      </c>
      <c r="D1496" s="16">
        <v>45818</v>
      </c>
      <c r="E1496" s="16"/>
      <c r="F1496" s="14" t="s">
        <v>5439</v>
      </c>
      <c r="G1496" s="14"/>
      <c r="H1496" s="14" t="s">
        <v>3867</v>
      </c>
      <c r="I1496" s="15">
        <v>177</v>
      </c>
      <c r="J1496" s="77">
        <v>5</v>
      </c>
      <c r="K1496" s="92"/>
    </row>
    <row r="1497" spans="1:11" ht="27" customHeight="1" x14ac:dyDescent="0.25">
      <c r="A1497" s="14" t="s">
        <v>1753</v>
      </c>
      <c r="B1497" s="14" t="s">
        <v>5510</v>
      </c>
      <c r="C1497" s="14" t="s">
        <v>5511</v>
      </c>
      <c r="D1497" s="16">
        <v>45818</v>
      </c>
      <c r="E1497" s="16"/>
      <c r="F1497" s="14" t="s">
        <v>5439</v>
      </c>
      <c r="G1497" s="14"/>
      <c r="H1497" s="14" t="s">
        <v>5424</v>
      </c>
      <c r="I1497" s="15">
        <v>177</v>
      </c>
      <c r="J1497" s="77">
        <v>5</v>
      </c>
      <c r="K1497" s="92"/>
    </row>
    <row r="1498" spans="1:11" ht="27" customHeight="1" x14ac:dyDescent="0.25">
      <c r="A1498" s="14" t="s">
        <v>1753</v>
      </c>
      <c r="B1498" s="14" t="s">
        <v>5512</v>
      </c>
      <c r="C1498" s="14" t="s">
        <v>5513</v>
      </c>
      <c r="D1498" s="16">
        <v>45818</v>
      </c>
      <c r="E1498" s="16"/>
      <c r="F1498" s="14" t="s">
        <v>5439</v>
      </c>
      <c r="G1498" s="14"/>
      <c r="H1498" s="14" t="s">
        <v>5514</v>
      </c>
      <c r="I1498" s="15">
        <v>177</v>
      </c>
      <c r="J1498" s="77">
        <v>5</v>
      </c>
      <c r="K1498" s="92"/>
    </row>
    <row r="1499" spans="1:11" ht="27" customHeight="1" x14ac:dyDescent="0.25">
      <c r="A1499" s="14" t="s">
        <v>1753</v>
      </c>
      <c r="B1499" s="14" t="s">
        <v>5515</v>
      </c>
      <c r="C1499" s="14" t="s">
        <v>5516</v>
      </c>
      <c r="D1499" s="16">
        <v>45818</v>
      </c>
      <c r="E1499" s="16"/>
      <c r="F1499" s="14" t="s">
        <v>5439</v>
      </c>
      <c r="G1499" s="14"/>
      <c r="H1499" s="14" t="s">
        <v>4043</v>
      </c>
      <c r="I1499" s="15">
        <v>200</v>
      </c>
      <c r="J1499" s="77">
        <v>5</v>
      </c>
      <c r="K1499" s="92"/>
    </row>
    <row r="1500" spans="1:11" ht="27" customHeight="1" x14ac:dyDescent="0.25">
      <c r="A1500" s="14" t="s">
        <v>1753</v>
      </c>
      <c r="B1500" s="14" t="s">
        <v>5517</v>
      </c>
      <c r="C1500" s="14" t="s">
        <v>5518</v>
      </c>
      <c r="D1500" s="16">
        <v>45818</v>
      </c>
      <c r="E1500" s="16"/>
      <c r="F1500" s="14" t="s">
        <v>5439</v>
      </c>
      <c r="G1500" s="14"/>
      <c r="H1500" s="14" t="s">
        <v>5519</v>
      </c>
      <c r="I1500" s="15">
        <v>200</v>
      </c>
      <c r="J1500" s="77">
        <v>5</v>
      </c>
      <c r="K1500" s="92"/>
    </row>
    <row r="1501" spans="1:11" ht="27" customHeight="1" x14ac:dyDescent="0.25">
      <c r="A1501" s="14" t="s">
        <v>1753</v>
      </c>
      <c r="B1501" s="14" t="s">
        <v>5520</v>
      </c>
      <c r="C1501" s="14" t="s">
        <v>5521</v>
      </c>
      <c r="D1501" s="16">
        <v>45818</v>
      </c>
      <c r="E1501" s="16"/>
      <c r="F1501" s="14" t="s">
        <v>5439</v>
      </c>
      <c r="G1501" s="14"/>
      <c r="H1501" s="14" t="s">
        <v>2903</v>
      </c>
      <c r="I1501" s="15">
        <v>200</v>
      </c>
      <c r="J1501" s="77">
        <v>5</v>
      </c>
      <c r="K1501" s="92"/>
    </row>
    <row r="1502" spans="1:11" ht="27" customHeight="1" x14ac:dyDescent="0.25">
      <c r="A1502" s="14" t="s">
        <v>1753</v>
      </c>
      <c r="B1502" s="14" t="s">
        <v>5522</v>
      </c>
      <c r="C1502" s="14" t="s">
        <v>5523</v>
      </c>
      <c r="D1502" s="16">
        <v>45818</v>
      </c>
      <c r="E1502" s="16"/>
      <c r="F1502" s="14" t="s">
        <v>5439</v>
      </c>
      <c r="G1502" s="14"/>
      <c r="H1502" s="14" t="s">
        <v>2905</v>
      </c>
      <c r="I1502" s="15">
        <v>200</v>
      </c>
      <c r="J1502" s="77">
        <v>5</v>
      </c>
      <c r="K1502" s="92"/>
    </row>
    <row r="1503" spans="1:11" ht="27" customHeight="1" x14ac:dyDescent="0.25">
      <c r="A1503" s="14" t="s">
        <v>1753</v>
      </c>
      <c r="B1503" s="14" t="s">
        <v>5524</v>
      </c>
      <c r="C1503" s="14" t="s">
        <v>5525</v>
      </c>
      <c r="D1503" s="16">
        <v>45818</v>
      </c>
      <c r="E1503" s="16"/>
      <c r="F1503" s="14" t="s">
        <v>5439</v>
      </c>
      <c r="G1503" s="14"/>
      <c r="H1503" s="14" t="s">
        <v>2888</v>
      </c>
      <c r="I1503" s="15">
        <v>200</v>
      </c>
      <c r="J1503" s="77">
        <v>5</v>
      </c>
      <c r="K1503" s="92"/>
    </row>
    <row r="1504" spans="1:11" ht="27" customHeight="1" x14ac:dyDescent="0.25">
      <c r="A1504" s="14" t="s">
        <v>1753</v>
      </c>
      <c r="B1504" s="14" t="s">
        <v>5526</v>
      </c>
      <c r="C1504" s="14" t="s">
        <v>5527</v>
      </c>
      <c r="D1504" s="16">
        <v>45818</v>
      </c>
      <c r="E1504" s="16"/>
      <c r="F1504" s="14" t="s">
        <v>5439</v>
      </c>
      <c r="G1504" s="14"/>
      <c r="H1504" s="14" t="s">
        <v>5528</v>
      </c>
      <c r="I1504" s="15">
        <v>234</v>
      </c>
      <c r="J1504" s="77">
        <v>5</v>
      </c>
      <c r="K1504" s="92"/>
    </row>
    <row r="1505" spans="1:11" ht="27" customHeight="1" x14ac:dyDescent="0.25">
      <c r="A1505" s="14" t="s">
        <v>1753</v>
      </c>
      <c r="B1505" s="14" t="s">
        <v>5529</v>
      </c>
      <c r="C1505" s="14" t="s">
        <v>5530</v>
      </c>
      <c r="D1505" s="16">
        <v>45818</v>
      </c>
      <c r="E1505" s="16"/>
      <c r="F1505" s="14" t="s">
        <v>5439</v>
      </c>
      <c r="G1505" s="14"/>
      <c r="H1505" s="14" t="s">
        <v>2902</v>
      </c>
      <c r="I1505" s="15">
        <v>234</v>
      </c>
      <c r="J1505" s="77">
        <v>5</v>
      </c>
      <c r="K1505" s="92"/>
    </row>
    <row r="1506" spans="1:11" ht="27" customHeight="1" x14ac:dyDescent="0.25">
      <c r="A1506" s="14" t="s">
        <v>1753</v>
      </c>
      <c r="B1506" s="14" t="s">
        <v>5531</v>
      </c>
      <c r="C1506" s="14" t="s">
        <v>5532</v>
      </c>
      <c r="D1506" s="16">
        <v>45818</v>
      </c>
      <c r="E1506" s="16"/>
      <c r="F1506" s="14" t="s">
        <v>5439</v>
      </c>
      <c r="G1506" s="14"/>
      <c r="H1506" s="14" t="s">
        <v>3953</v>
      </c>
      <c r="I1506" s="15">
        <v>234</v>
      </c>
      <c r="J1506" s="77">
        <v>5</v>
      </c>
      <c r="K1506" s="92"/>
    </row>
    <row r="1507" spans="1:11" ht="27" customHeight="1" x14ac:dyDescent="0.25">
      <c r="A1507" s="14" t="s">
        <v>1753</v>
      </c>
      <c r="B1507" s="14" t="s">
        <v>5533</v>
      </c>
      <c r="C1507" s="14" t="s">
        <v>5534</v>
      </c>
      <c r="D1507" s="16">
        <v>45818</v>
      </c>
      <c r="E1507" s="16"/>
      <c r="F1507" s="14" t="s">
        <v>5439</v>
      </c>
      <c r="G1507" s="14"/>
      <c r="H1507" s="14" t="s">
        <v>5535</v>
      </c>
      <c r="I1507" s="15">
        <v>234</v>
      </c>
      <c r="J1507" s="77">
        <v>5</v>
      </c>
      <c r="K1507" s="92"/>
    </row>
    <row r="1508" spans="1:11" ht="27" customHeight="1" x14ac:dyDescent="0.25">
      <c r="A1508" s="14" t="s">
        <v>1753</v>
      </c>
      <c r="B1508" s="14" t="s">
        <v>5751</v>
      </c>
      <c r="C1508" s="14" t="s">
        <v>5752</v>
      </c>
      <c r="D1508" s="16">
        <v>45840</v>
      </c>
      <c r="E1508" s="16"/>
      <c r="F1508" s="14" t="s">
        <v>5753</v>
      </c>
      <c r="G1508" s="14" t="s">
        <v>5754</v>
      </c>
      <c r="H1508" s="14" t="s">
        <v>5755</v>
      </c>
      <c r="I1508" s="15">
        <v>85.5</v>
      </c>
      <c r="J1508" s="77">
        <v>5</v>
      </c>
      <c r="K1508" s="92"/>
    </row>
    <row r="1509" spans="1:11" ht="36.6" customHeight="1" x14ac:dyDescent="0.25">
      <c r="A1509" s="14" t="s">
        <v>1753</v>
      </c>
      <c r="B1509" s="14" t="s">
        <v>5855</v>
      </c>
      <c r="C1509" s="14" t="s">
        <v>5856</v>
      </c>
      <c r="D1509" s="16">
        <v>45855</v>
      </c>
      <c r="E1509" s="16"/>
      <c r="F1509" s="14" t="s">
        <v>5857</v>
      </c>
      <c r="G1509" s="14" t="s">
        <v>5858</v>
      </c>
      <c r="H1509" s="14" t="s">
        <v>5859</v>
      </c>
      <c r="I1509" s="15">
        <v>128.25</v>
      </c>
      <c r="J1509" s="77">
        <v>5</v>
      </c>
      <c r="K1509" s="92"/>
    </row>
    <row r="1510" spans="1:11" ht="55.8" customHeight="1" x14ac:dyDescent="0.25">
      <c r="A1510" s="14" t="s">
        <v>1753</v>
      </c>
      <c r="B1510" s="14" t="s">
        <v>3685</v>
      </c>
      <c r="C1510" s="14" t="s">
        <v>3686</v>
      </c>
      <c r="D1510" s="16">
        <v>45728</v>
      </c>
      <c r="E1510" s="16">
        <v>45783</v>
      </c>
      <c r="F1510" s="14" t="s">
        <v>4241</v>
      </c>
      <c r="G1510" s="14" t="s">
        <v>2597</v>
      </c>
      <c r="H1510" s="14" t="s">
        <v>2598</v>
      </c>
      <c r="I1510" s="15">
        <v>4486.8</v>
      </c>
      <c r="J1510" s="77">
        <v>1</v>
      </c>
      <c r="K1510" s="92"/>
    </row>
    <row r="1511" spans="1:11" ht="69" customHeight="1" x14ac:dyDescent="0.25">
      <c r="A1511" s="14" t="s">
        <v>1753</v>
      </c>
      <c r="B1511" s="14" t="s">
        <v>3687</v>
      </c>
      <c r="C1511" s="14" t="s">
        <v>3688</v>
      </c>
      <c r="D1511" s="16">
        <v>45763</v>
      </c>
      <c r="E1511" s="16">
        <v>45783</v>
      </c>
      <c r="F1511" s="14" t="s">
        <v>4243</v>
      </c>
      <c r="G1511" s="14" t="s">
        <v>2597</v>
      </c>
      <c r="H1511" s="14" t="s">
        <v>2598</v>
      </c>
      <c r="I1511" s="15">
        <v>5389</v>
      </c>
      <c r="J1511" s="77">
        <v>2</v>
      </c>
      <c r="K1511" s="92"/>
    </row>
    <row r="1512" spans="1:11" ht="69.599999999999994" customHeight="1" x14ac:dyDescent="0.25">
      <c r="A1512" s="14" t="s">
        <v>1753</v>
      </c>
      <c r="B1512" s="14" t="s">
        <v>3687</v>
      </c>
      <c r="C1512" s="14" t="s">
        <v>3688</v>
      </c>
      <c r="D1512" s="16">
        <v>45696</v>
      </c>
      <c r="E1512" s="16">
        <v>45783</v>
      </c>
      <c r="F1512" s="14" t="s">
        <v>4242</v>
      </c>
      <c r="G1512" s="14" t="s">
        <v>2597</v>
      </c>
      <c r="H1512" s="14" t="s">
        <v>2598</v>
      </c>
      <c r="I1512" s="15">
        <v>6052</v>
      </c>
      <c r="J1512" s="77">
        <v>2</v>
      </c>
      <c r="K1512" s="92"/>
    </row>
    <row r="1513" spans="1:11" ht="67.8" customHeight="1" x14ac:dyDescent="0.25">
      <c r="A1513" s="14" t="s">
        <v>1753</v>
      </c>
      <c r="B1513" s="14" t="s">
        <v>3687</v>
      </c>
      <c r="C1513" s="14" t="s">
        <v>3688</v>
      </c>
      <c r="D1513" s="16">
        <v>45728</v>
      </c>
      <c r="E1513" s="16">
        <v>45783</v>
      </c>
      <c r="F1513" s="14" t="s">
        <v>4244</v>
      </c>
      <c r="G1513" s="14" t="s">
        <v>2597</v>
      </c>
      <c r="H1513" s="14" t="s">
        <v>2598</v>
      </c>
      <c r="I1513" s="15">
        <v>73.64</v>
      </c>
      <c r="J1513" s="77">
        <v>2</v>
      </c>
      <c r="K1513" s="92"/>
    </row>
    <row r="1514" spans="1:11" ht="75.599999999999994" customHeight="1" x14ac:dyDescent="0.25">
      <c r="A1514" s="14" t="s">
        <v>1753</v>
      </c>
      <c r="B1514" s="14" t="s">
        <v>3689</v>
      </c>
      <c r="C1514" s="14" t="s">
        <v>3690</v>
      </c>
      <c r="D1514" s="16">
        <v>45702</v>
      </c>
      <c r="E1514" s="16">
        <v>45783</v>
      </c>
      <c r="F1514" s="14" t="s">
        <v>4246</v>
      </c>
      <c r="G1514" s="14" t="s">
        <v>2597</v>
      </c>
      <c r="H1514" s="14" t="s">
        <v>2598</v>
      </c>
      <c r="I1514" s="15">
        <v>45</v>
      </c>
      <c r="J1514" s="77">
        <v>2</v>
      </c>
      <c r="K1514" s="92"/>
    </row>
    <row r="1515" spans="1:11" ht="79.2" customHeight="1" x14ac:dyDescent="0.25">
      <c r="A1515" s="14" t="s">
        <v>1753</v>
      </c>
      <c r="B1515" s="14" t="s">
        <v>3689</v>
      </c>
      <c r="C1515" s="14" t="s">
        <v>3690</v>
      </c>
      <c r="D1515" s="16">
        <v>45702</v>
      </c>
      <c r="E1515" s="16">
        <v>45783</v>
      </c>
      <c r="F1515" s="14" t="s">
        <v>4247</v>
      </c>
      <c r="G1515" s="14" t="s">
        <v>2597</v>
      </c>
      <c r="H1515" s="14" t="s">
        <v>2598</v>
      </c>
      <c r="I1515" s="15">
        <v>399.45</v>
      </c>
      <c r="J1515" s="77">
        <v>2</v>
      </c>
      <c r="K1515" s="92"/>
    </row>
    <row r="1516" spans="1:11" ht="67.2" customHeight="1" x14ac:dyDescent="0.25">
      <c r="A1516" s="14" t="s">
        <v>1753</v>
      </c>
      <c r="B1516" s="14" t="s">
        <v>3689</v>
      </c>
      <c r="C1516" s="14" t="s">
        <v>3690</v>
      </c>
      <c r="D1516" s="16">
        <v>45705</v>
      </c>
      <c r="E1516" s="16">
        <v>45783</v>
      </c>
      <c r="F1516" s="14" t="s">
        <v>4245</v>
      </c>
      <c r="G1516" s="14" t="s">
        <v>2597</v>
      </c>
      <c r="H1516" s="14" t="s">
        <v>2598</v>
      </c>
      <c r="I1516" s="15">
        <v>203.58</v>
      </c>
      <c r="J1516" s="77">
        <v>2</v>
      </c>
      <c r="K1516" s="92"/>
    </row>
    <row r="1517" spans="1:11" ht="46.2" customHeight="1" x14ac:dyDescent="0.25">
      <c r="A1517" s="14" t="s">
        <v>1753</v>
      </c>
      <c r="B1517" s="14" t="s">
        <v>3691</v>
      </c>
      <c r="C1517" s="14" t="s">
        <v>3692</v>
      </c>
      <c r="D1517" s="16">
        <v>45699</v>
      </c>
      <c r="E1517" s="16">
        <v>45792</v>
      </c>
      <c r="F1517" s="14" t="s">
        <v>4253</v>
      </c>
      <c r="G1517" s="14" t="s">
        <v>3693</v>
      </c>
      <c r="H1517" s="14" t="s">
        <v>3694</v>
      </c>
      <c r="I1517" s="15">
        <v>1852</v>
      </c>
      <c r="J1517" s="77">
        <v>1</v>
      </c>
      <c r="K1517" s="92"/>
    </row>
    <row r="1518" spans="1:11" ht="79.2" customHeight="1" x14ac:dyDescent="0.25">
      <c r="A1518" s="14" t="s">
        <v>1753</v>
      </c>
      <c r="B1518" s="14" t="s">
        <v>3695</v>
      </c>
      <c r="C1518" s="14" t="s">
        <v>3696</v>
      </c>
      <c r="D1518" s="16">
        <v>45726</v>
      </c>
      <c r="E1518" s="16">
        <v>45792</v>
      </c>
      <c r="F1518" s="14" t="s">
        <v>4256</v>
      </c>
      <c r="G1518" s="14" t="s">
        <v>3693</v>
      </c>
      <c r="H1518" s="14" t="s">
        <v>3694</v>
      </c>
      <c r="I1518" s="15">
        <v>4175</v>
      </c>
      <c r="J1518" s="77">
        <v>2</v>
      </c>
      <c r="K1518" s="92"/>
    </row>
    <row r="1519" spans="1:11" ht="79.2" customHeight="1" x14ac:dyDescent="0.25">
      <c r="A1519" s="14" t="s">
        <v>1753</v>
      </c>
      <c r="B1519" s="14" t="s">
        <v>3695</v>
      </c>
      <c r="C1519" s="14" t="s">
        <v>3696</v>
      </c>
      <c r="D1519" s="16">
        <v>45726</v>
      </c>
      <c r="E1519" s="16">
        <v>45792</v>
      </c>
      <c r="F1519" s="14" t="s">
        <v>4256</v>
      </c>
      <c r="G1519" s="14" t="s">
        <v>3693</v>
      </c>
      <c r="H1519" s="14" t="s">
        <v>3694</v>
      </c>
      <c r="I1519" s="15">
        <v>1025</v>
      </c>
      <c r="J1519" s="77">
        <v>2</v>
      </c>
      <c r="K1519" s="92"/>
    </row>
    <row r="1520" spans="1:11" ht="79.2" customHeight="1" x14ac:dyDescent="0.25">
      <c r="A1520" s="14" t="s">
        <v>1753</v>
      </c>
      <c r="B1520" s="14" t="s">
        <v>3695</v>
      </c>
      <c r="C1520" s="14" t="s">
        <v>3696</v>
      </c>
      <c r="D1520" s="16">
        <v>45777</v>
      </c>
      <c r="E1520" s="16">
        <v>45792</v>
      </c>
      <c r="F1520" s="14" t="s">
        <v>4252</v>
      </c>
      <c r="G1520" s="14" t="s">
        <v>3693</v>
      </c>
      <c r="H1520" s="14" t="s">
        <v>3694</v>
      </c>
      <c r="I1520" s="15">
        <v>1191.6300000000001</v>
      </c>
      <c r="J1520" s="77">
        <v>2</v>
      </c>
      <c r="K1520" s="92"/>
    </row>
    <row r="1521" spans="1:11" ht="48" customHeight="1" x14ac:dyDescent="0.25">
      <c r="A1521" s="14" t="s">
        <v>1753</v>
      </c>
      <c r="B1521" s="14" t="s">
        <v>3697</v>
      </c>
      <c r="C1521" s="14" t="s">
        <v>3698</v>
      </c>
      <c r="D1521" s="16">
        <v>45750</v>
      </c>
      <c r="E1521" s="16">
        <v>45792</v>
      </c>
      <c r="F1521" s="14" t="s">
        <v>4251</v>
      </c>
      <c r="G1521" s="14" t="s">
        <v>3699</v>
      </c>
      <c r="H1521" s="14" t="s">
        <v>3700</v>
      </c>
      <c r="I1521" s="15">
        <v>1100</v>
      </c>
      <c r="J1521" s="77">
        <v>1</v>
      </c>
      <c r="K1521" s="92"/>
    </row>
    <row r="1522" spans="1:11" ht="48" customHeight="1" x14ac:dyDescent="0.25">
      <c r="A1522" s="14" t="s">
        <v>1753</v>
      </c>
      <c r="B1522" s="14" t="s">
        <v>3697</v>
      </c>
      <c r="C1522" s="14" t="s">
        <v>3698</v>
      </c>
      <c r="D1522" s="16">
        <v>45755</v>
      </c>
      <c r="E1522" s="16">
        <v>45792</v>
      </c>
      <c r="F1522" s="14" t="s">
        <v>4251</v>
      </c>
      <c r="G1522" s="14" t="s">
        <v>3699</v>
      </c>
      <c r="H1522" s="14" t="s">
        <v>3700</v>
      </c>
      <c r="I1522" s="15">
        <v>909</v>
      </c>
      <c r="J1522" s="77">
        <v>1</v>
      </c>
      <c r="K1522" s="92"/>
    </row>
    <row r="1523" spans="1:11" ht="48" customHeight="1" x14ac:dyDescent="0.25">
      <c r="A1523" s="14" t="s">
        <v>1753</v>
      </c>
      <c r="B1523" s="14" t="s">
        <v>3701</v>
      </c>
      <c r="C1523" s="14" t="s">
        <v>3702</v>
      </c>
      <c r="D1523" s="16">
        <v>45790</v>
      </c>
      <c r="E1523" s="16">
        <v>45792</v>
      </c>
      <c r="F1523" s="14" t="s">
        <v>4250</v>
      </c>
      <c r="G1523" s="14" t="s">
        <v>2479</v>
      </c>
      <c r="H1523" s="14" t="s">
        <v>2480</v>
      </c>
      <c r="I1523" s="15">
        <v>2992.5</v>
      </c>
      <c r="J1523" s="77">
        <v>1</v>
      </c>
      <c r="K1523" s="92"/>
    </row>
    <row r="1524" spans="1:11" ht="56.4" customHeight="1" x14ac:dyDescent="0.25">
      <c r="A1524" s="14" t="s">
        <v>1753</v>
      </c>
      <c r="B1524" s="14" t="s">
        <v>3703</v>
      </c>
      <c r="C1524" s="14" t="s">
        <v>3683</v>
      </c>
      <c r="D1524" s="16">
        <v>45678</v>
      </c>
      <c r="E1524" s="16">
        <v>45792</v>
      </c>
      <c r="F1524" s="14" t="s">
        <v>4257</v>
      </c>
      <c r="G1524" s="14" t="s">
        <v>3704</v>
      </c>
      <c r="H1524" s="14" t="s">
        <v>3705</v>
      </c>
      <c r="I1524" s="15">
        <v>1383.4</v>
      </c>
      <c r="J1524" s="77">
        <v>1</v>
      </c>
      <c r="K1524" s="92"/>
    </row>
    <row r="1525" spans="1:11" ht="56.4" customHeight="1" x14ac:dyDescent="0.25">
      <c r="A1525" s="14" t="s">
        <v>1753</v>
      </c>
      <c r="B1525" s="14" t="s">
        <v>3703</v>
      </c>
      <c r="C1525" s="14" t="s">
        <v>3683</v>
      </c>
      <c r="D1525" s="16">
        <v>45695</v>
      </c>
      <c r="E1525" s="16">
        <v>45792</v>
      </c>
      <c r="F1525" s="14" t="s">
        <v>4258</v>
      </c>
      <c r="G1525" s="14" t="s">
        <v>3704</v>
      </c>
      <c r="H1525" s="14" t="s">
        <v>3705</v>
      </c>
      <c r="I1525" s="15">
        <v>584</v>
      </c>
      <c r="J1525" s="77">
        <v>1</v>
      </c>
      <c r="K1525" s="92"/>
    </row>
    <row r="1526" spans="1:11" ht="58.8" customHeight="1" x14ac:dyDescent="0.25">
      <c r="A1526" s="14" t="s">
        <v>1753</v>
      </c>
      <c r="B1526" s="14" t="s">
        <v>3703</v>
      </c>
      <c r="C1526" s="14" t="s">
        <v>3683</v>
      </c>
      <c r="D1526" s="16">
        <v>45756</v>
      </c>
      <c r="E1526" s="16">
        <v>45792</v>
      </c>
      <c r="F1526" s="14" t="s">
        <v>4259</v>
      </c>
      <c r="G1526" s="14" t="s">
        <v>3704</v>
      </c>
      <c r="H1526" s="14" t="s">
        <v>3705</v>
      </c>
      <c r="I1526" s="15">
        <v>1014.9</v>
      </c>
      <c r="J1526" s="77">
        <v>1</v>
      </c>
      <c r="K1526" s="92"/>
    </row>
    <row r="1527" spans="1:11" ht="57.6" customHeight="1" x14ac:dyDescent="0.25">
      <c r="A1527" s="14" t="s">
        <v>1753</v>
      </c>
      <c r="B1527" s="14" t="s">
        <v>3703</v>
      </c>
      <c r="C1527" s="14" t="s">
        <v>3683</v>
      </c>
      <c r="D1527" s="16">
        <v>45751</v>
      </c>
      <c r="E1527" s="16">
        <v>45792</v>
      </c>
      <c r="F1527" s="14" t="s">
        <v>4316</v>
      </c>
      <c r="G1527" s="14" t="s">
        <v>3704</v>
      </c>
      <c r="H1527" s="14" t="s">
        <v>3705</v>
      </c>
      <c r="I1527" s="15">
        <v>4500</v>
      </c>
      <c r="J1527" s="77">
        <v>1</v>
      </c>
      <c r="K1527" s="92"/>
    </row>
    <row r="1528" spans="1:11" ht="57.6" customHeight="1" x14ac:dyDescent="0.25">
      <c r="A1528" s="14" t="s">
        <v>1753</v>
      </c>
      <c r="B1528" s="14" t="s">
        <v>3703</v>
      </c>
      <c r="C1528" s="14" t="s">
        <v>3683</v>
      </c>
      <c r="D1528" s="16">
        <v>45777</v>
      </c>
      <c r="E1528" s="16">
        <v>45792</v>
      </c>
      <c r="F1528" s="14" t="s">
        <v>4315</v>
      </c>
      <c r="G1528" s="14" t="s">
        <v>3704</v>
      </c>
      <c r="H1528" s="14" t="s">
        <v>3705</v>
      </c>
      <c r="I1528" s="15">
        <v>1500</v>
      </c>
      <c r="J1528" s="77">
        <v>1</v>
      </c>
      <c r="K1528" s="92"/>
    </row>
    <row r="1529" spans="1:11" ht="57" customHeight="1" x14ac:dyDescent="0.25">
      <c r="A1529" s="14" t="s">
        <v>1753</v>
      </c>
      <c r="B1529" s="14" t="s">
        <v>3703</v>
      </c>
      <c r="C1529" s="14" t="s">
        <v>3683</v>
      </c>
      <c r="D1529" s="16">
        <v>45782</v>
      </c>
      <c r="E1529" s="16">
        <v>45792</v>
      </c>
      <c r="F1529" s="14" t="s">
        <v>4263</v>
      </c>
      <c r="G1529" s="14" t="s">
        <v>3704</v>
      </c>
      <c r="H1529" s="14" t="s">
        <v>3705</v>
      </c>
      <c r="I1529" s="15">
        <v>694.64</v>
      </c>
      <c r="J1529" s="77">
        <v>1</v>
      </c>
      <c r="K1529" s="92"/>
    </row>
    <row r="1530" spans="1:11" ht="53.4" customHeight="1" x14ac:dyDescent="0.25">
      <c r="A1530" s="14" t="s">
        <v>1753</v>
      </c>
      <c r="B1530" s="14" t="s">
        <v>3703</v>
      </c>
      <c r="C1530" s="14" t="s">
        <v>3683</v>
      </c>
      <c r="D1530" s="16">
        <v>45769</v>
      </c>
      <c r="E1530" s="16">
        <v>45792</v>
      </c>
      <c r="F1530" s="14" t="s">
        <v>4262</v>
      </c>
      <c r="G1530" s="14" t="s">
        <v>3704</v>
      </c>
      <c r="H1530" s="14" t="s">
        <v>3705</v>
      </c>
      <c r="I1530" s="15">
        <v>417.28</v>
      </c>
      <c r="J1530" s="77">
        <v>1</v>
      </c>
      <c r="K1530" s="92"/>
    </row>
    <row r="1531" spans="1:11" ht="57.6" customHeight="1" x14ac:dyDescent="0.25">
      <c r="A1531" s="14" t="s">
        <v>1753</v>
      </c>
      <c r="B1531" s="14" t="s">
        <v>3703</v>
      </c>
      <c r="C1531" s="14" t="s">
        <v>3683</v>
      </c>
      <c r="D1531" s="16">
        <v>45696</v>
      </c>
      <c r="E1531" s="16">
        <v>45792</v>
      </c>
      <c r="F1531" s="14" t="s">
        <v>4260</v>
      </c>
      <c r="G1531" s="14" t="s">
        <v>3704</v>
      </c>
      <c r="H1531" s="14" t="s">
        <v>3705</v>
      </c>
      <c r="I1531" s="15">
        <v>737.87</v>
      </c>
      <c r="J1531" s="77">
        <v>1</v>
      </c>
      <c r="K1531" s="92"/>
    </row>
    <row r="1532" spans="1:11" ht="55.8" customHeight="1" x14ac:dyDescent="0.25">
      <c r="A1532" s="14" t="s">
        <v>1753</v>
      </c>
      <c r="B1532" s="14" t="s">
        <v>3703</v>
      </c>
      <c r="C1532" s="14" t="s">
        <v>3683</v>
      </c>
      <c r="D1532" s="16">
        <v>45709</v>
      </c>
      <c r="E1532" s="16">
        <v>45792</v>
      </c>
      <c r="F1532" s="14" t="s">
        <v>4261</v>
      </c>
      <c r="G1532" s="14" t="s">
        <v>3704</v>
      </c>
      <c r="H1532" s="14" t="s">
        <v>3705</v>
      </c>
      <c r="I1532" s="15">
        <v>412.66</v>
      </c>
      <c r="J1532" s="77">
        <v>1</v>
      </c>
      <c r="K1532" s="92"/>
    </row>
    <row r="1533" spans="1:11" ht="57.6" customHeight="1" x14ac:dyDescent="0.25">
      <c r="A1533" s="14" t="s">
        <v>1753</v>
      </c>
      <c r="B1533" s="14" t="s">
        <v>3703</v>
      </c>
      <c r="C1533" s="14" t="s">
        <v>3683</v>
      </c>
      <c r="D1533" s="16">
        <v>45726</v>
      </c>
      <c r="E1533" s="16">
        <v>45792</v>
      </c>
      <c r="F1533" s="14" t="s">
        <v>4262</v>
      </c>
      <c r="G1533" s="14" t="s">
        <v>3704</v>
      </c>
      <c r="H1533" s="14" t="s">
        <v>3705</v>
      </c>
      <c r="I1533" s="15">
        <v>570.32000000000005</v>
      </c>
      <c r="J1533" s="77">
        <v>1</v>
      </c>
      <c r="K1533" s="92"/>
    </row>
    <row r="1534" spans="1:11" ht="58.8" customHeight="1" x14ac:dyDescent="0.25">
      <c r="A1534" s="14" t="s">
        <v>1753</v>
      </c>
      <c r="B1534" s="14" t="s">
        <v>3703</v>
      </c>
      <c r="C1534" s="14" t="s">
        <v>3683</v>
      </c>
      <c r="D1534" s="16">
        <v>45740</v>
      </c>
      <c r="E1534" s="16">
        <v>45792</v>
      </c>
      <c r="F1534" s="14" t="s">
        <v>4262</v>
      </c>
      <c r="G1534" s="14" t="s">
        <v>3704</v>
      </c>
      <c r="H1534" s="14" t="s">
        <v>3705</v>
      </c>
      <c r="I1534" s="15">
        <v>662.79</v>
      </c>
      <c r="J1534" s="77">
        <v>1</v>
      </c>
      <c r="K1534" s="92"/>
    </row>
    <row r="1535" spans="1:11" ht="57.6" customHeight="1" x14ac:dyDescent="0.25">
      <c r="A1535" s="14" t="s">
        <v>1753</v>
      </c>
      <c r="B1535" s="14" t="s">
        <v>3706</v>
      </c>
      <c r="C1535" s="14" t="s">
        <v>3707</v>
      </c>
      <c r="D1535" s="16">
        <v>45672</v>
      </c>
      <c r="E1535" s="16">
        <v>45793</v>
      </c>
      <c r="F1535" s="14" t="s">
        <v>4264</v>
      </c>
      <c r="G1535" s="14" t="s">
        <v>3708</v>
      </c>
      <c r="H1535" s="14" t="s">
        <v>3709</v>
      </c>
      <c r="I1535" s="15">
        <v>1709.26</v>
      </c>
      <c r="J1535" s="77">
        <v>1</v>
      </c>
      <c r="K1535" s="92"/>
    </row>
    <row r="1536" spans="1:11" ht="57" customHeight="1" x14ac:dyDescent="0.25">
      <c r="A1536" s="14" t="s">
        <v>1753</v>
      </c>
      <c r="B1536" s="14" t="s">
        <v>3710</v>
      </c>
      <c r="C1536" s="14" t="s">
        <v>3711</v>
      </c>
      <c r="D1536" s="16">
        <v>45686</v>
      </c>
      <c r="E1536" s="16">
        <v>45793</v>
      </c>
      <c r="F1536" s="14" t="s">
        <v>4265</v>
      </c>
      <c r="G1536" s="14" t="s">
        <v>3712</v>
      </c>
      <c r="H1536" s="14" t="s">
        <v>3713</v>
      </c>
      <c r="I1536" s="15">
        <v>1840</v>
      </c>
      <c r="J1536" s="77">
        <v>1</v>
      </c>
      <c r="K1536" s="92"/>
    </row>
    <row r="1537" spans="1:11" ht="54" customHeight="1" x14ac:dyDescent="0.25">
      <c r="A1537" s="14" t="s">
        <v>1753</v>
      </c>
      <c r="B1537" s="14" t="s">
        <v>3710</v>
      </c>
      <c r="C1537" s="14" t="s">
        <v>3711</v>
      </c>
      <c r="D1537" s="16">
        <v>45686</v>
      </c>
      <c r="E1537" s="16">
        <v>45793</v>
      </c>
      <c r="F1537" s="14" t="s">
        <v>4266</v>
      </c>
      <c r="G1537" s="14" t="s">
        <v>3712</v>
      </c>
      <c r="H1537" s="14" t="s">
        <v>3713</v>
      </c>
      <c r="I1537" s="15">
        <v>1700</v>
      </c>
      <c r="J1537" s="77">
        <v>1</v>
      </c>
      <c r="K1537" s="92"/>
    </row>
    <row r="1538" spans="1:11" ht="65.400000000000006" customHeight="1" x14ac:dyDescent="0.25">
      <c r="A1538" s="14" t="s">
        <v>1753</v>
      </c>
      <c r="B1538" s="14" t="s">
        <v>3714</v>
      </c>
      <c r="C1538" s="14" t="s">
        <v>3715</v>
      </c>
      <c r="D1538" s="16">
        <v>45786</v>
      </c>
      <c r="E1538" s="16">
        <v>45793</v>
      </c>
      <c r="F1538" s="14" t="s">
        <v>4267</v>
      </c>
      <c r="G1538" s="14" t="s">
        <v>3712</v>
      </c>
      <c r="H1538" s="14" t="s">
        <v>3713</v>
      </c>
      <c r="I1538" s="15">
        <v>2000</v>
      </c>
      <c r="J1538" s="77">
        <v>5</v>
      </c>
      <c r="K1538" s="92"/>
    </row>
    <row r="1539" spans="1:11" ht="75.599999999999994" customHeight="1" x14ac:dyDescent="0.25">
      <c r="A1539" s="14" t="s">
        <v>1753</v>
      </c>
      <c r="B1539" s="14" t="s">
        <v>3716</v>
      </c>
      <c r="C1539" s="14" t="s">
        <v>3717</v>
      </c>
      <c r="D1539" s="16">
        <v>45750</v>
      </c>
      <c r="E1539" s="16">
        <v>45796</v>
      </c>
      <c r="F1539" s="14" t="s">
        <v>4268</v>
      </c>
      <c r="G1539" s="14" t="s">
        <v>3718</v>
      </c>
      <c r="H1539" s="14" t="s">
        <v>3719</v>
      </c>
      <c r="I1539" s="15">
        <v>2000</v>
      </c>
      <c r="J1539" s="77">
        <v>5</v>
      </c>
      <c r="K1539" s="92"/>
    </row>
    <row r="1540" spans="1:11" ht="55.8" customHeight="1" x14ac:dyDescent="0.25">
      <c r="A1540" s="14" t="s">
        <v>1753</v>
      </c>
      <c r="B1540" s="14" t="s">
        <v>3720</v>
      </c>
      <c r="C1540" s="14" t="s">
        <v>3721</v>
      </c>
      <c r="D1540" s="16">
        <v>45666</v>
      </c>
      <c r="E1540" s="16">
        <v>45799</v>
      </c>
      <c r="F1540" s="14" t="s">
        <v>4282</v>
      </c>
      <c r="G1540" s="14" t="s">
        <v>3723</v>
      </c>
      <c r="H1540" s="14" t="s">
        <v>3722</v>
      </c>
      <c r="I1540" s="15">
        <v>55</v>
      </c>
      <c r="J1540" s="77">
        <v>1</v>
      </c>
      <c r="K1540" s="92"/>
    </row>
    <row r="1541" spans="1:11" ht="55.2" customHeight="1" x14ac:dyDescent="0.25">
      <c r="A1541" s="14" t="s">
        <v>1753</v>
      </c>
      <c r="B1541" s="14" t="s">
        <v>3720</v>
      </c>
      <c r="C1541" s="14" t="s">
        <v>3721</v>
      </c>
      <c r="D1541" s="16">
        <v>45670</v>
      </c>
      <c r="E1541" s="16">
        <v>45799</v>
      </c>
      <c r="F1541" s="14" t="s">
        <v>4282</v>
      </c>
      <c r="G1541" s="14" t="s">
        <v>3723</v>
      </c>
      <c r="H1541" s="14" t="s">
        <v>3722</v>
      </c>
      <c r="I1541" s="15">
        <v>64</v>
      </c>
      <c r="J1541" s="77">
        <v>1</v>
      </c>
      <c r="K1541" s="92"/>
    </row>
    <row r="1542" spans="1:11" ht="56.4" customHeight="1" x14ac:dyDescent="0.25">
      <c r="A1542" s="14" t="s">
        <v>1753</v>
      </c>
      <c r="B1542" s="14" t="s">
        <v>3720</v>
      </c>
      <c r="C1542" s="14" t="s">
        <v>3721</v>
      </c>
      <c r="D1542" s="16">
        <v>45671</v>
      </c>
      <c r="E1542" s="16">
        <v>45799</v>
      </c>
      <c r="F1542" s="14" t="s">
        <v>4282</v>
      </c>
      <c r="G1542" s="14" t="s">
        <v>3723</v>
      </c>
      <c r="H1542" s="14" t="s">
        <v>3722</v>
      </c>
      <c r="I1542" s="15">
        <v>33</v>
      </c>
      <c r="J1542" s="77">
        <v>1</v>
      </c>
      <c r="K1542" s="92"/>
    </row>
    <row r="1543" spans="1:11" ht="57.6" customHeight="1" x14ac:dyDescent="0.25">
      <c r="A1543" s="14" t="s">
        <v>1753</v>
      </c>
      <c r="B1543" s="14" t="s">
        <v>3720</v>
      </c>
      <c r="C1543" s="14" t="s">
        <v>3721</v>
      </c>
      <c r="D1543" s="16">
        <v>45673</v>
      </c>
      <c r="E1543" s="16">
        <v>45799</v>
      </c>
      <c r="F1543" s="14" t="s">
        <v>4282</v>
      </c>
      <c r="G1543" s="14" t="s">
        <v>3723</v>
      </c>
      <c r="H1543" s="14" t="s">
        <v>3722</v>
      </c>
      <c r="I1543" s="15">
        <v>52</v>
      </c>
      <c r="J1543" s="77">
        <v>1</v>
      </c>
      <c r="K1543" s="92"/>
    </row>
    <row r="1544" spans="1:11" ht="59.4" customHeight="1" x14ac:dyDescent="0.25">
      <c r="A1544" s="14" t="s">
        <v>1753</v>
      </c>
      <c r="B1544" s="14" t="s">
        <v>3720</v>
      </c>
      <c r="C1544" s="14" t="s">
        <v>3721</v>
      </c>
      <c r="D1544" s="16">
        <v>45677</v>
      </c>
      <c r="E1544" s="16">
        <v>45799</v>
      </c>
      <c r="F1544" s="14" t="s">
        <v>4282</v>
      </c>
      <c r="G1544" s="14" t="s">
        <v>3723</v>
      </c>
      <c r="H1544" s="14" t="s">
        <v>3722</v>
      </c>
      <c r="I1544" s="15">
        <v>55</v>
      </c>
      <c r="J1544" s="77">
        <v>1</v>
      </c>
      <c r="K1544" s="92"/>
    </row>
    <row r="1545" spans="1:11" ht="56.4" customHeight="1" x14ac:dyDescent="0.25">
      <c r="A1545" s="14" t="s">
        <v>1753</v>
      </c>
      <c r="B1545" s="14" t="s">
        <v>3720</v>
      </c>
      <c r="C1545" s="14" t="s">
        <v>3721</v>
      </c>
      <c r="D1545" s="16">
        <v>45678</v>
      </c>
      <c r="E1545" s="16">
        <v>45799</v>
      </c>
      <c r="F1545" s="14" t="s">
        <v>4282</v>
      </c>
      <c r="G1545" s="14" t="s">
        <v>3723</v>
      </c>
      <c r="H1545" s="14" t="s">
        <v>3722</v>
      </c>
      <c r="I1545" s="15">
        <v>9</v>
      </c>
      <c r="J1545" s="77">
        <v>1</v>
      </c>
      <c r="K1545" s="92"/>
    </row>
    <row r="1546" spans="1:11" ht="57.6" customHeight="1" x14ac:dyDescent="0.25">
      <c r="A1546" s="14" t="s">
        <v>1753</v>
      </c>
      <c r="B1546" s="14" t="s">
        <v>3720</v>
      </c>
      <c r="C1546" s="14" t="s">
        <v>3721</v>
      </c>
      <c r="D1546" s="16">
        <v>45680</v>
      </c>
      <c r="E1546" s="16">
        <v>45799</v>
      </c>
      <c r="F1546" s="14" t="s">
        <v>4282</v>
      </c>
      <c r="G1546" s="14" t="s">
        <v>3723</v>
      </c>
      <c r="H1546" s="14" t="s">
        <v>3722</v>
      </c>
      <c r="I1546" s="15">
        <v>52</v>
      </c>
      <c r="J1546" s="77">
        <v>1</v>
      </c>
      <c r="K1546" s="92"/>
    </row>
    <row r="1547" spans="1:11" ht="59.4" customHeight="1" x14ac:dyDescent="0.25">
      <c r="A1547" s="14" t="s">
        <v>1753</v>
      </c>
      <c r="B1547" s="14" t="s">
        <v>3720</v>
      </c>
      <c r="C1547" s="14" t="s">
        <v>3721</v>
      </c>
      <c r="D1547" s="16">
        <v>45684</v>
      </c>
      <c r="E1547" s="16">
        <v>45799</v>
      </c>
      <c r="F1547" s="14" t="s">
        <v>4282</v>
      </c>
      <c r="G1547" s="14" t="s">
        <v>3723</v>
      </c>
      <c r="H1547" s="14" t="s">
        <v>3722</v>
      </c>
      <c r="I1547" s="15">
        <v>36</v>
      </c>
      <c r="J1547" s="77">
        <v>1</v>
      </c>
      <c r="K1547" s="92"/>
    </row>
    <row r="1548" spans="1:11" ht="58.2" customHeight="1" x14ac:dyDescent="0.25">
      <c r="A1548" s="14" t="s">
        <v>1753</v>
      </c>
      <c r="B1548" s="14" t="s">
        <v>3720</v>
      </c>
      <c r="C1548" s="14" t="s">
        <v>3721</v>
      </c>
      <c r="D1548" s="16">
        <v>45685</v>
      </c>
      <c r="E1548" s="16">
        <v>45799</v>
      </c>
      <c r="F1548" s="14" t="s">
        <v>4282</v>
      </c>
      <c r="G1548" s="14" t="s">
        <v>3723</v>
      </c>
      <c r="H1548" s="14" t="s">
        <v>3722</v>
      </c>
      <c r="I1548" s="15">
        <v>39</v>
      </c>
      <c r="J1548" s="77">
        <v>1</v>
      </c>
      <c r="K1548" s="92"/>
    </row>
    <row r="1549" spans="1:11" ht="58.2" customHeight="1" x14ac:dyDescent="0.25">
      <c r="A1549" s="14" t="s">
        <v>1753</v>
      </c>
      <c r="B1549" s="14" t="s">
        <v>3720</v>
      </c>
      <c r="C1549" s="14" t="s">
        <v>3721</v>
      </c>
      <c r="D1549" s="16">
        <v>45687</v>
      </c>
      <c r="E1549" s="16">
        <v>45799</v>
      </c>
      <c r="F1549" s="14" t="s">
        <v>4282</v>
      </c>
      <c r="G1549" s="14" t="s">
        <v>3723</v>
      </c>
      <c r="H1549" s="14" t="s">
        <v>3722</v>
      </c>
      <c r="I1549" s="15">
        <v>21</v>
      </c>
      <c r="J1549" s="77">
        <v>1</v>
      </c>
      <c r="K1549" s="92"/>
    </row>
    <row r="1550" spans="1:11" ht="58.2" customHeight="1" x14ac:dyDescent="0.25">
      <c r="A1550" s="14" t="s">
        <v>1753</v>
      </c>
      <c r="B1550" s="14" t="s">
        <v>3720</v>
      </c>
      <c r="C1550" s="14" t="s">
        <v>3721</v>
      </c>
      <c r="D1550" s="16">
        <v>45691</v>
      </c>
      <c r="E1550" s="16">
        <v>45799</v>
      </c>
      <c r="F1550" s="14" t="s">
        <v>4283</v>
      </c>
      <c r="G1550" s="14" t="s">
        <v>3723</v>
      </c>
      <c r="H1550" s="14" t="s">
        <v>3722</v>
      </c>
      <c r="I1550" s="15">
        <v>64</v>
      </c>
      <c r="J1550" s="77">
        <v>1</v>
      </c>
      <c r="K1550" s="92"/>
    </row>
    <row r="1551" spans="1:11" ht="58.8" customHeight="1" x14ac:dyDescent="0.25">
      <c r="A1551" s="14" t="s">
        <v>1753</v>
      </c>
      <c r="B1551" s="14" t="s">
        <v>3720</v>
      </c>
      <c r="C1551" s="14" t="s">
        <v>3721</v>
      </c>
      <c r="D1551" s="16">
        <v>45692</v>
      </c>
      <c r="E1551" s="16">
        <v>45799</v>
      </c>
      <c r="F1551" s="14" t="s">
        <v>4283</v>
      </c>
      <c r="G1551" s="14" t="s">
        <v>3723</v>
      </c>
      <c r="H1551" s="14" t="s">
        <v>3722</v>
      </c>
      <c r="I1551" s="15">
        <v>21</v>
      </c>
      <c r="J1551" s="77">
        <v>1</v>
      </c>
      <c r="K1551" s="92"/>
    </row>
    <row r="1552" spans="1:11" ht="56.4" customHeight="1" x14ac:dyDescent="0.25">
      <c r="A1552" s="14" t="s">
        <v>1753</v>
      </c>
      <c r="B1552" s="14" t="s">
        <v>3720</v>
      </c>
      <c r="C1552" s="14" t="s">
        <v>3721</v>
      </c>
      <c r="D1552" s="16">
        <v>45694</v>
      </c>
      <c r="E1552" s="16">
        <v>45799</v>
      </c>
      <c r="F1552" s="14" t="s">
        <v>4283</v>
      </c>
      <c r="G1552" s="14" t="s">
        <v>3723</v>
      </c>
      <c r="H1552" s="14" t="s">
        <v>3722</v>
      </c>
      <c r="I1552" s="15">
        <v>58</v>
      </c>
      <c r="J1552" s="77">
        <v>1</v>
      </c>
      <c r="K1552" s="92"/>
    </row>
    <row r="1553" spans="1:11" ht="55.8" customHeight="1" x14ac:dyDescent="0.25">
      <c r="A1553" s="14" t="s">
        <v>1753</v>
      </c>
      <c r="B1553" s="14" t="s">
        <v>3720</v>
      </c>
      <c r="C1553" s="14" t="s">
        <v>3721</v>
      </c>
      <c r="D1553" s="16">
        <v>45698</v>
      </c>
      <c r="E1553" s="16">
        <v>45799</v>
      </c>
      <c r="F1553" s="14" t="s">
        <v>4283</v>
      </c>
      <c r="G1553" s="14" t="s">
        <v>3723</v>
      </c>
      <c r="H1553" s="14" t="s">
        <v>3722</v>
      </c>
      <c r="I1553" s="15">
        <v>52</v>
      </c>
      <c r="J1553" s="77">
        <v>1</v>
      </c>
      <c r="K1553" s="92"/>
    </row>
    <row r="1554" spans="1:11" ht="56.4" customHeight="1" x14ac:dyDescent="0.25">
      <c r="A1554" s="14" t="s">
        <v>1753</v>
      </c>
      <c r="B1554" s="14" t="s">
        <v>3720</v>
      </c>
      <c r="C1554" s="14" t="s">
        <v>3721</v>
      </c>
      <c r="D1554" s="16">
        <v>45699</v>
      </c>
      <c r="E1554" s="16">
        <v>45799</v>
      </c>
      <c r="F1554" s="14" t="s">
        <v>4283</v>
      </c>
      <c r="G1554" s="14" t="s">
        <v>3723</v>
      </c>
      <c r="H1554" s="14" t="s">
        <v>3722</v>
      </c>
      <c r="I1554" s="15">
        <v>30</v>
      </c>
      <c r="J1554" s="77">
        <v>1</v>
      </c>
      <c r="K1554" s="92"/>
    </row>
    <row r="1555" spans="1:11" ht="56.4" customHeight="1" x14ac:dyDescent="0.25">
      <c r="A1555" s="14" t="s">
        <v>1753</v>
      </c>
      <c r="B1555" s="14" t="s">
        <v>3720</v>
      </c>
      <c r="C1555" s="14" t="s">
        <v>3721</v>
      </c>
      <c r="D1555" s="16">
        <v>45701</v>
      </c>
      <c r="E1555" s="16">
        <v>45799</v>
      </c>
      <c r="F1555" s="14" t="s">
        <v>4283</v>
      </c>
      <c r="G1555" s="14" t="s">
        <v>3723</v>
      </c>
      <c r="H1555" s="14" t="s">
        <v>3722</v>
      </c>
      <c r="I1555" s="15">
        <v>46</v>
      </c>
      <c r="J1555" s="77">
        <v>1</v>
      </c>
      <c r="K1555" s="92"/>
    </row>
    <row r="1556" spans="1:11" ht="57.6" customHeight="1" x14ac:dyDescent="0.25">
      <c r="A1556" s="14" t="s">
        <v>1753</v>
      </c>
      <c r="B1556" s="14" t="s">
        <v>3720</v>
      </c>
      <c r="C1556" s="14" t="s">
        <v>3721</v>
      </c>
      <c r="D1556" s="16">
        <v>45712</v>
      </c>
      <c r="E1556" s="16">
        <v>45799</v>
      </c>
      <c r="F1556" s="14" t="s">
        <v>4283</v>
      </c>
      <c r="G1556" s="14" t="s">
        <v>3723</v>
      </c>
      <c r="H1556" s="14" t="s">
        <v>3722</v>
      </c>
      <c r="I1556" s="15">
        <v>61</v>
      </c>
      <c r="J1556" s="77">
        <v>1</v>
      </c>
      <c r="K1556" s="92"/>
    </row>
    <row r="1557" spans="1:11" ht="55.8" customHeight="1" x14ac:dyDescent="0.25">
      <c r="A1557" s="14" t="s">
        <v>1753</v>
      </c>
      <c r="B1557" s="14" t="s">
        <v>3720</v>
      </c>
      <c r="C1557" s="14" t="s">
        <v>3721</v>
      </c>
      <c r="D1557" s="16">
        <v>45713</v>
      </c>
      <c r="E1557" s="16">
        <v>45799</v>
      </c>
      <c r="F1557" s="14" t="s">
        <v>4283</v>
      </c>
      <c r="G1557" s="14" t="s">
        <v>3723</v>
      </c>
      <c r="H1557" s="14" t="s">
        <v>3722</v>
      </c>
      <c r="I1557" s="15">
        <v>30</v>
      </c>
      <c r="J1557" s="77">
        <v>1</v>
      </c>
      <c r="K1557" s="92"/>
    </row>
    <row r="1558" spans="1:11" ht="55.8" customHeight="1" x14ac:dyDescent="0.25">
      <c r="A1558" s="14" t="s">
        <v>1753</v>
      </c>
      <c r="B1558" s="14" t="s">
        <v>3720</v>
      </c>
      <c r="C1558" s="14" t="s">
        <v>3721</v>
      </c>
      <c r="D1558" s="16">
        <v>45715</v>
      </c>
      <c r="E1558" s="16">
        <v>45799</v>
      </c>
      <c r="F1558" s="14" t="s">
        <v>4283</v>
      </c>
      <c r="G1558" s="14" t="s">
        <v>3723</v>
      </c>
      <c r="H1558" s="14" t="s">
        <v>3722</v>
      </c>
      <c r="I1558" s="15">
        <v>55</v>
      </c>
      <c r="J1558" s="77">
        <v>1</v>
      </c>
      <c r="K1558" s="92"/>
    </row>
    <row r="1559" spans="1:11" ht="55.8" customHeight="1" x14ac:dyDescent="0.25">
      <c r="A1559" s="14" t="s">
        <v>1753</v>
      </c>
      <c r="B1559" s="14" t="s">
        <v>3720</v>
      </c>
      <c r="C1559" s="14" t="s">
        <v>3721</v>
      </c>
      <c r="D1559" s="16">
        <v>45719</v>
      </c>
      <c r="E1559" s="16">
        <v>45799</v>
      </c>
      <c r="F1559" s="14" t="s">
        <v>4284</v>
      </c>
      <c r="G1559" s="14" t="s">
        <v>3723</v>
      </c>
      <c r="H1559" s="14" t="s">
        <v>3722</v>
      </c>
      <c r="I1559" s="15">
        <v>58</v>
      </c>
      <c r="J1559" s="77">
        <v>1</v>
      </c>
      <c r="K1559" s="92"/>
    </row>
    <row r="1560" spans="1:11" ht="58.2" customHeight="1" x14ac:dyDescent="0.25">
      <c r="A1560" s="14" t="s">
        <v>1753</v>
      </c>
      <c r="B1560" s="14" t="s">
        <v>3720</v>
      </c>
      <c r="C1560" s="14" t="s">
        <v>3721</v>
      </c>
      <c r="D1560" s="16">
        <v>45720</v>
      </c>
      <c r="E1560" s="16">
        <v>45799</v>
      </c>
      <c r="F1560" s="14" t="s">
        <v>4284</v>
      </c>
      <c r="G1560" s="14" t="s">
        <v>3723</v>
      </c>
      <c r="H1560" s="14" t="s">
        <v>3722</v>
      </c>
      <c r="I1560" s="15">
        <v>42</v>
      </c>
      <c r="J1560" s="77">
        <v>1</v>
      </c>
      <c r="K1560" s="92"/>
    </row>
    <row r="1561" spans="1:11" ht="59.4" customHeight="1" x14ac:dyDescent="0.25">
      <c r="A1561" s="14" t="s">
        <v>1753</v>
      </c>
      <c r="B1561" s="14" t="s">
        <v>3720</v>
      </c>
      <c r="C1561" s="14" t="s">
        <v>3721</v>
      </c>
      <c r="D1561" s="16">
        <v>45722</v>
      </c>
      <c r="E1561" s="16">
        <v>45799</v>
      </c>
      <c r="F1561" s="14" t="s">
        <v>4284</v>
      </c>
      <c r="G1561" s="14" t="s">
        <v>3723</v>
      </c>
      <c r="H1561" s="14" t="s">
        <v>3722</v>
      </c>
      <c r="I1561" s="15">
        <v>70</v>
      </c>
      <c r="J1561" s="77">
        <v>1</v>
      </c>
      <c r="K1561" s="92"/>
    </row>
    <row r="1562" spans="1:11" ht="57.6" customHeight="1" x14ac:dyDescent="0.25">
      <c r="A1562" s="14" t="s">
        <v>1753</v>
      </c>
      <c r="B1562" s="14" t="s">
        <v>3720</v>
      </c>
      <c r="C1562" s="14" t="s">
        <v>3721</v>
      </c>
      <c r="D1562" s="16">
        <v>45726</v>
      </c>
      <c r="E1562" s="16">
        <v>45799</v>
      </c>
      <c r="F1562" s="14" t="s">
        <v>4284</v>
      </c>
      <c r="G1562" s="14" t="s">
        <v>3723</v>
      </c>
      <c r="H1562" s="14" t="s">
        <v>3722</v>
      </c>
      <c r="I1562" s="15">
        <v>52</v>
      </c>
      <c r="J1562" s="77">
        <v>1</v>
      </c>
      <c r="K1562" s="92"/>
    </row>
    <row r="1563" spans="1:11" ht="58.8" customHeight="1" x14ac:dyDescent="0.25">
      <c r="A1563" s="14" t="s">
        <v>1753</v>
      </c>
      <c r="B1563" s="14" t="s">
        <v>3720</v>
      </c>
      <c r="C1563" s="14" t="s">
        <v>3721</v>
      </c>
      <c r="D1563" s="16">
        <v>45727</v>
      </c>
      <c r="E1563" s="16">
        <v>45799</v>
      </c>
      <c r="F1563" s="14" t="s">
        <v>4284</v>
      </c>
      <c r="G1563" s="14" t="s">
        <v>3723</v>
      </c>
      <c r="H1563" s="14" t="s">
        <v>3722</v>
      </c>
      <c r="I1563" s="15">
        <v>27</v>
      </c>
      <c r="J1563" s="77">
        <v>1</v>
      </c>
      <c r="K1563" s="92"/>
    </row>
    <row r="1564" spans="1:11" ht="58.2" customHeight="1" x14ac:dyDescent="0.25">
      <c r="A1564" s="14" t="s">
        <v>1753</v>
      </c>
      <c r="B1564" s="14" t="s">
        <v>3720</v>
      </c>
      <c r="C1564" s="14" t="s">
        <v>3721</v>
      </c>
      <c r="D1564" s="16">
        <v>45729</v>
      </c>
      <c r="E1564" s="16">
        <v>45799</v>
      </c>
      <c r="F1564" s="14" t="s">
        <v>4284</v>
      </c>
      <c r="G1564" s="14" t="s">
        <v>3723</v>
      </c>
      <c r="H1564" s="14" t="s">
        <v>3722</v>
      </c>
      <c r="I1564" s="15">
        <v>49</v>
      </c>
      <c r="J1564" s="77">
        <v>1</v>
      </c>
      <c r="K1564" s="92"/>
    </row>
    <row r="1565" spans="1:11" ht="56.4" customHeight="1" x14ac:dyDescent="0.25">
      <c r="A1565" s="14" t="s">
        <v>1753</v>
      </c>
      <c r="B1565" s="14" t="s">
        <v>3720</v>
      </c>
      <c r="C1565" s="14" t="s">
        <v>3721</v>
      </c>
      <c r="D1565" s="16">
        <v>45733</v>
      </c>
      <c r="E1565" s="16">
        <v>45799</v>
      </c>
      <c r="F1565" s="14" t="s">
        <v>4284</v>
      </c>
      <c r="G1565" s="14" t="s">
        <v>3723</v>
      </c>
      <c r="H1565" s="14" t="s">
        <v>3722</v>
      </c>
      <c r="I1565" s="15">
        <v>49</v>
      </c>
      <c r="J1565" s="77">
        <v>1</v>
      </c>
      <c r="K1565" s="92"/>
    </row>
    <row r="1566" spans="1:11" ht="56.4" customHeight="1" x14ac:dyDescent="0.25">
      <c r="A1566" s="14" t="s">
        <v>1753</v>
      </c>
      <c r="B1566" s="14" t="s">
        <v>3720</v>
      </c>
      <c r="C1566" s="14" t="s">
        <v>3721</v>
      </c>
      <c r="D1566" s="16">
        <v>45734</v>
      </c>
      <c r="E1566" s="16">
        <v>45799</v>
      </c>
      <c r="F1566" s="14" t="s">
        <v>4284</v>
      </c>
      <c r="G1566" s="14" t="s">
        <v>3723</v>
      </c>
      <c r="H1566" s="14" t="s">
        <v>3722</v>
      </c>
      <c r="I1566" s="15">
        <v>21</v>
      </c>
      <c r="J1566" s="77">
        <v>1</v>
      </c>
      <c r="K1566" s="92"/>
    </row>
    <row r="1567" spans="1:11" ht="55.2" customHeight="1" x14ac:dyDescent="0.25">
      <c r="A1567" s="14" t="s">
        <v>1753</v>
      </c>
      <c r="B1567" s="14" t="s">
        <v>3720</v>
      </c>
      <c r="C1567" s="14" t="s">
        <v>3721</v>
      </c>
      <c r="D1567" s="16">
        <v>45736</v>
      </c>
      <c r="E1567" s="16">
        <v>45799</v>
      </c>
      <c r="F1567" s="14" t="s">
        <v>4284</v>
      </c>
      <c r="G1567" s="14" t="s">
        <v>3723</v>
      </c>
      <c r="H1567" s="14" t="s">
        <v>3722</v>
      </c>
      <c r="I1567" s="15">
        <v>40</v>
      </c>
      <c r="J1567" s="77">
        <v>1</v>
      </c>
      <c r="K1567" s="92"/>
    </row>
    <row r="1568" spans="1:11" ht="56.4" customHeight="1" x14ac:dyDescent="0.25">
      <c r="A1568" s="14" t="s">
        <v>1753</v>
      </c>
      <c r="B1568" s="14" t="s">
        <v>3720</v>
      </c>
      <c r="C1568" s="14" t="s">
        <v>3721</v>
      </c>
      <c r="D1568" s="16">
        <v>45740</v>
      </c>
      <c r="E1568" s="16">
        <v>45799</v>
      </c>
      <c r="F1568" s="14" t="s">
        <v>4284</v>
      </c>
      <c r="G1568" s="14" t="s">
        <v>3723</v>
      </c>
      <c r="H1568" s="14" t="s">
        <v>3722</v>
      </c>
      <c r="I1568" s="15">
        <v>43</v>
      </c>
      <c r="J1568" s="77">
        <v>1</v>
      </c>
      <c r="K1568" s="92"/>
    </row>
    <row r="1569" spans="1:11" ht="57.6" customHeight="1" x14ac:dyDescent="0.25">
      <c r="A1569" s="14" t="s">
        <v>1753</v>
      </c>
      <c r="B1569" s="14" t="s">
        <v>3720</v>
      </c>
      <c r="C1569" s="14" t="s">
        <v>3721</v>
      </c>
      <c r="D1569" s="16">
        <v>45741</v>
      </c>
      <c r="E1569" s="16">
        <v>45799</v>
      </c>
      <c r="F1569" s="14" t="s">
        <v>4284</v>
      </c>
      <c r="G1569" s="14" t="s">
        <v>3723</v>
      </c>
      <c r="H1569" s="14" t="s">
        <v>3722</v>
      </c>
      <c r="I1569" s="15">
        <v>6</v>
      </c>
      <c r="J1569" s="77">
        <v>1</v>
      </c>
      <c r="K1569" s="92"/>
    </row>
    <row r="1570" spans="1:11" ht="58.8" customHeight="1" x14ac:dyDescent="0.25">
      <c r="A1570" s="14" t="s">
        <v>1753</v>
      </c>
      <c r="B1570" s="14" t="s">
        <v>3720</v>
      </c>
      <c r="C1570" s="14" t="s">
        <v>3721</v>
      </c>
      <c r="D1570" s="16">
        <v>45744</v>
      </c>
      <c r="E1570" s="16">
        <v>45799</v>
      </c>
      <c r="F1570" s="14" t="s">
        <v>4284</v>
      </c>
      <c r="G1570" s="14" t="s">
        <v>3723</v>
      </c>
      <c r="H1570" s="14" t="s">
        <v>3722</v>
      </c>
      <c r="I1570" s="15">
        <v>43</v>
      </c>
      <c r="J1570" s="77">
        <v>1</v>
      </c>
      <c r="K1570" s="92"/>
    </row>
    <row r="1571" spans="1:11" ht="56.4" customHeight="1" x14ac:dyDescent="0.25">
      <c r="A1571" s="14" t="s">
        <v>1753</v>
      </c>
      <c r="B1571" s="14" t="s">
        <v>3720</v>
      </c>
      <c r="C1571" s="14" t="s">
        <v>3721</v>
      </c>
      <c r="D1571" s="16">
        <v>45747</v>
      </c>
      <c r="E1571" s="16">
        <v>45799</v>
      </c>
      <c r="F1571" s="14" t="s">
        <v>4284</v>
      </c>
      <c r="G1571" s="14" t="s">
        <v>3723</v>
      </c>
      <c r="H1571" s="14" t="s">
        <v>3722</v>
      </c>
      <c r="I1571" s="15">
        <v>46</v>
      </c>
      <c r="J1571" s="77">
        <v>1</v>
      </c>
      <c r="K1571" s="92"/>
    </row>
    <row r="1572" spans="1:11" ht="58.2" customHeight="1" x14ac:dyDescent="0.25">
      <c r="A1572" s="14" t="s">
        <v>1753</v>
      </c>
      <c r="B1572" s="14" t="s">
        <v>3720</v>
      </c>
      <c r="C1572" s="14" t="s">
        <v>3721</v>
      </c>
      <c r="D1572" s="16">
        <v>45750</v>
      </c>
      <c r="E1572" s="16">
        <v>45799</v>
      </c>
      <c r="F1572" s="14" t="s">
        <v>4285</v>
      </c>
      <c r="G1572" s="14" t="s">
        <v>3723</v>
      </c>
      <c r="H1572" s="14" t="s">
        <v>3722</v>
      </c>
      <c r="I1572" s="15">
        <v>52</v>
      </c>
      <c r="J1572" s="77">
        <v>1</v>
      </c>
      <c r="K1572" s="92"/>
    </row>
    <row r="1573" spans="1:11" ht="58.8" customHeight="1" x14ac:dyDescent="0.25">
      <c r="A1573" s="14" t="s">
        <v>1753</v>
      </c>
      <c r="B1573" s="14" t="s">
        <v>3720</v>
      </c>
      <c r="C1573" s="14" t="s">
        <v>3721</v>
      </c>
      <c r="D1573" s="16">
        <v>45754</v>
      </c>
      <c r="E1573" s="16">
        <v>45799</v>
      </c>
      <c r="F1573" s="14" t="s">
        <v>4285</v>
      </c>
      <c r="G1573" s="14" t="s">
        <v>3723</v>
      </c>
      <c r="H1573" s="14" t="s">
        <v>3722</v>
      </c>
      <c r="I1573" s="15">
        <v>61</v>
      </c>
      <c r="J1573" s="77">
        <v>1</v>
      </c>
      <c r="K1573" s="92"/>
    </row>
    <row r="1574" spans="1:11" ht="47.4" customHeight="1" x14ac:dyDescent="0.25">
      <c r="A1574" s="14" t="s">
        <v>1753</v>
      </c>
      <c r="B1574" s="14" t="s">
        <v>3724</v>
      </c>
      <c r="C1574" s="14" t="s">
        <v>3725</v>
      </c>
      <c r="D1574" s="16">
        <v>45756</v>
      </c>
      <c r="E1574" s="16">
        <v>45804</v>
      </c>
      <c r="F1574" s="14" t="s">
        <v>4269</v>
      </c>
      <c r="G1574" s="14" t="s">
        <v>3726</v>
      </c>
      <c r="H1574" s="14" t="s">
        <v>3727</v>
      </c>
      <c r="I1574" s="15">
        <v>1994.13</v>
      </c>
      <c r="J1574" s="77">
        <v>1</v>
      </c>
      <c r="K1574" s="92"/>
    </row>
    <row r="1575" spans="1:11" ht="46.8" customHeight="1" x14ac:dyDescent="0.25">
      <c r="A1575" s="14" t="s">
        <v>1753</v>
      </c>
      <c r="B1575" s="14" t="s">
        <v>3728</v>
      </c>
      <c r="C1575" s="14" t="s">
        <v>3729</v>
      </c>
      <c r="D1575" s="16">
        <v>45782</v>
      </c>
      <c r="E1575" s="16">
        <v>45804</v>
      </c>
      <c r="F1575" s="14" t="s">
        <v>4270</v>
      </c>
      <c r="G1575" s="14" t="s">
        <v>3621</v>
      </c>
      <c r="H1575" s="14" t="s">
        <v>3622</v>
      </c>
      <c r="I1575" s="15">
        <v>2218.5100000000002</v>
      </c>
      <c r="J1575" s="77">
        <v>1</v>
      </c>
      <c r="K1575" s="92"/>
    </row>
    <row r="1576" spans="1:11" ht="46.8" customHeight="1" x14ac:dyDescent="0.25">
      <c r="A1576" s="14" t="s">
        <v>1753</v>
      </c>
      <c r="B1576" s="14" t="s">
        <v>3730</v>
      </c>
      <c r="C1576" s="14" t="s">
        <v>3731</v>
      </c>
      <c r="D1576" s="16">
        <v>45702</v>
      </c>
      <c r="E1576" s="16">
        <v>45804</v>
      </c>
      <c r="F1576" s="14" t="s">
        <v>4271</v>
      </c>
      <c r="G1576" s="14" t="s">
        <v>3732</v>
      </c>
      <c r="H1576" s="14" t="s">
        <v>3733</v>
      </c>
      <c r="I1576" s="15">
        <v>619</v>
      </c>
      <c r="J1576" s="77">
        <v>1</v>
      </c>
      <c r="K1576" s="92"/>
    </row>
    <row r="1577" spans="1:11" ht="46.2" customHeight="1" x14ac:dyDescent="0.25">
      <c r="A1577" s="14" t="s">
        <v>1753</v>
      </c>
      <c r="B1577" s="14" t="s">
        <v>3730</v>
      </c>
      <c r="C1577" s="14" t="s">
        <v>3731</v>
      </c>
      <c r="D1577" s="16">
        <v>45702</v>
      </c>
      <c r="E1577" s="16">
        <v>45804</v>
      </c>
      <c r="F1577" s="14" t="s">
        <v>4275</v>
      </c>
      <c r="G1577" s="14" t="s">
        <v>3732</v>
      </c>
      <c r="H1577" s="14" t="s">
        <v>3733</v>
      </c>
      <c r="I1577" s="15">
        <v>300</v>
      </c>
      <c r="J1577" s="77">
        <v>1</v>
      </c>
      <c r="K1577" s="92"/>
    </row>
    <row r="1578" spans="1:11" ht="46.2" customHeight="1" x14ac:dyDescent="0.25">
      <c r="A1578" s="14" t="s">
        <v>1753</v>
      </c>
      <c r="B1578" s="14" t="s">
        <v>3730</v>
      </c>
      <c r="C1578" s="14" t="s">
        <v>3731</v>
      </c>
      <c r="D1578" s="16">
        <v>45736</v>
      </c>
      <c r="E1578" s="16">
        <v>45804</v>
      </c>
      <c r="F1578" s="14" t="s">
        <v>4272</v>
      </c>
      <c r="G1578" s="14" t="s">
        <v>3732</v>
      </c>
      <c r="H1578" s="14" t="s">
        <v>3733</v>
      </c>
      <c r="I1578" s="15">
        <v>715</v>
      </c>
      <c r="J1578" s="77">
        <v>1</v>
      </c>
      <c r="K1578" s="92"/>
    </row>
    <row r="1579" spans="1:11" ht="48" customHeight="1" x14ac:dyDescent="0.25">
      <c r="A1579" s="14" t="s">
        <v>1753</v>
      </c>
      <c r="B1579" s="14" t="s">
        <v>3730</v>
      </c>
      <c r="C1579" s="14" t="s">
        <v>3731</v>
      </c>
      <c r="D1579" s="16">
        <v>45758</v>
      </c>
      <c r="E1579" s="16">
        <v>45804</v>
      </c>
      <c r="F1579" s="14" t="s">
        <v>4273</v>
      </c>
      <c r="G1579" s="14" t="s">
        <v>3732</v>
      </c>
      <c r="H1579" s="14" t="s">
        <v>3733</v>
      </c>
      <c r="I1579" s="15">
        <v>636</v>
      </c>
      <c r="J1579" s="77">
        <v>1</v>
      </c>
      <c r="K1579" s="92"/>
    </row>
    <row r="1580" spans="1:11" ht="46.2" customHeight="1" x14ac:dyDescent="0.25">
      <c r="A1580" s="14" t="s">
        <v>1753</v>
      </c>
      <c r="B1580" s="14" t="s">
        <v>3730</v>
      </c>
      <c r="C1580" s="14" t="s">
        <v>3731</v>
      </c>
      <c r="D1580" s="16">
        <v>45789</v>
      </c>
      <c r="E1580" s="16">
        <v>45804</v>
      </c>
      <c r="F1580" s="14" t="s">
        <v>4274</v>
      </c>
      <c r="G1580" s="14" t="s">
        <v>3732</v>
      </c>
      <c r="H1580" s="14" t="s">
        <v>3733</v>
      </c>
      <c r="I1580" s="15">
        <v>715</v>
      </c>
      <c r="J1580" s="77">
        <v>1</v>
      </c>
      <c r="K1580" s="92"/>
    </row>
    <row r="1581" spans="1:11" ht="47.4" customHeight="1" x14ac:dyDescent="0.25">
      <c r="A1581" s="14" t="s">
        <v>1753</v>
      </c>
      <c r="B1581" s="14" t="s">
        <v>3734</v>
      </c>
      <c r="C1581" s="14" t="s">
        <v>3735</v>
      </c>
      <c r="D1581" s="16">
        <v>45705</v>
      </c>
      <c r="E1581" s="16">
        <v>45804</v>
      </c>
      <c r="F1581" s="14" t="s">
        <v>4271</v>
      </c>
      <c r="G1581" s="14" t="s">
        <v>3736</v>
      </c>
      <c r="H1581" s="14" t="s">
        <v>3737</v>
      </c>
      <c r="I1581" s="15">
        <v>870</v>
      </c>
      <c r="J1581" s="77">
        <v>1</v>
      </c>
      <c r="K1581" s="92"/>
    </row>
    <row r="1582" spans="1:11" ht="45" customHeight="1" x14ac:dyDescent="0.25">
      <c r="A1582" s="14" t="s">
        <v>1753</v>
      </c>
      <c r="B1582" s="14" t="s">
        <v>3734</v>
      </c>
      <c r="C1582" s="14" t="s">
        <v>3735</v>
      </c>
      <c r="D1582" s="16">
        <v>45705</v>
      </c>
      <c r="E1582" s="16">
        <v>45804</v>
      </c>
      <c r="F1582" s="14" t="s">
        <v>4271</v>
      </c>
      <c r="G1582" s="14" t="s">
        <v>3736</v>
      </c>
      <c r="H1582" s="14" t="s">
        <v>3737</v>
      </c>
      <c r="I1582" s="15">
        <v>4981</v>
      </c>
      <c r="J1582" s="77">
        <v>1</v>
      </c>
      <c r="K1582" s="92"/>
    </row>
    <row r="1583" spans="1:11" ht="45.6" customHeight="1" x14ac:dyDescent="0.25">
      <c r="A1583" s="14" t="s">
        <v>1753</v>
      </c>
      <c r="B1583" s="14" t="s">
        <v>3734</v>
      </c>
      <c r="C1583" s="14" t="s">
        <v>3735</v>
      </c>
      <c r="D1583" s="16">
        <v>45705</v>
      </c>
      <c r="E1583" s="16">
        <v>45804</v>
      </c>
      <c r="F1583" s="14" t="s">
        <v>4271</v>
      </c>
      <c r="G1583" s="14" t="s">
        <v>3736</v>
      </c>
      <c r="H1583" s="14" t="s">
        <v>3737</v>
      </c>
      <c r="I1583" s="15">
        <v>102</v>
      </c>
      <c r="J1583" s="77">
        <v>1</v>
      </c>
      <c r="K1583" s="92"/>
    </row>
    <row r="1584" spans="1:11" ht="58.8" customHeight="1" x14ac:dyDescent="0.25">
      <c r="A1584" s="14" t="s">
        <v>1753</v>
      </c>
      <c r="B1584" s="14" t="s">
        <v>3738</v>
      </c>
      <c r="C1584" s="14" t="s">
        <v>3739</v>
      </c>
      <c r="D1584" s="16">
        <v>45731</v>
      </c>
      <c r="E1584" s="16">
        <v>45798</v>
      </c>
      <c r="F1584" s="14" t="s">
        <v>4249</v>
      </c>
      <c r="G1584" s="14" t="s">
        <v>3740</v>
      </c>
      <c r="H1584" s="14" t="s">
        <v>3741</v>
      </c>
      <c r="I1584" s="15">
        <v>882</v>
      </c>
      <c r="J1584" s="77">
        <v>1</v>
      </c>
      <c r="K1584" s="92"/>
    </row>
    <row r="1585" spans="1:11" ht="58.2" customHeight="1" x14ac:dyDescent="0.25">
      <c r="A1585" s="14" t="s">
        <v>1753</v>
      </c>
      <c r="B1585" s="14" t="s">
        <v>3738</v>
      </c>
      <c r="C1585" s="14" t="s">
        <v>3739</v>
      </c>
      <c r="D1585" s="16">
        <v>45774</v>
      </c>
      <c r="E1585" s="16">
        <v>45798</v>
      </c>
      <c r="F1585" s="14" t="s">
        <v>4249</v>
      </c>
      <c r="G1585" s="14" t="s">
        <v>3740</v>
      </c>
      <c r="H1585" s="14" t="s">
        <v>3741</v>
      </c>
      <c r="I1585" s="15">
        <v>119.73</v>
      </c>
      <c r="J1585" s="77">
        <v>1</v>
      </c>
      <c r="K1585" s="92"/>
    </row>
    <row r="1586" spans="1:11" ht="58.2" customHeight="1" x14ac:dyDescent="0.25">
      <c r="A1586" s="14" t="s">
        <v>1753</v>
      </c>
      <c r="B1586" s="14" t="s">
        <v>3738</v>
      </c>
      <c r="C1586" s="14" t="s">
        <v>3739</v>
      </c>
      <c r="D1586" s="16">
        <v>45751</v>
      </c>
      <c r="E1586" s="16">
        <v>45798</v>
      </c>
      <c r="F1586" s="14" t="s">
        <v>4249</v>
      </c>
      <c r="G1586" s="14" t="s">
        <v>3740</v>
      </c>
      <c r="H1586" s="14" t="s">
        <v>3741</v>
      </c>
      <c r="I1586" s="15">
        <v>209</v>
      </c>
      <c r="J1586" s="77">
        <v>1</v>
      </c>
      <c r="K1586" s="92"/>
    </row>
    <row r="1587" spans="1:11" ht="47.4" customHeight="1" x14ac:dyDescent="0.25">
      <c r="A1587" s="14" t="s">
        <v>1753</v>
      </c>
      <c r="B1587" s="14" t="s">
        <v>3742</v>
      </c>
      <c r="C1587" s="14" t="s">
        <v>3743</v>
      </c>
      <c r="D1587" s="16">
        <v>45700</v>
      </c>
      <c r="E1587" s="16">
        <v>45798</v>
      </c>
      <c r="F1587" s="14" t="s">
        <v>4279</v>
      </c>
      <c r="G1587" s="14" t="s">
        <v>3744</v>
      </c>
      <c r="H1587" s="14" t="s">
        <v>3745</v>
      </c>
      <c r="I1587" s="15">
        <v>1231.2</v>
      </c>
      <c r="J1587" s="77">
        <v>1</v>
      </c>
      <c r="K1587" s="92"/>
    </row>
    <row r="1588" spans="1:11" ht="47.4" customHeight="1" x14ac:dyDescent="0.25">
      <c r="A1588" s="14" t="s">
        <v>1753</v>
      </c>
      <c r="B1588" s="14" t="s">
        <v>3742</v>
      </c>
      <c r="C1588" s="14" t="s">
        <v>3743</v>
      </c>
      <c r="D1588" s="16">
        <v>45726</v>
      </c>
      <c r="E1588" s="16">
        <v>45798</v>
      </c>
      <c r="F1588" s="14" t="s">
        <v>4280</v>
      </c>
      <c r="G1588" s="14" t="s">
        <v>3744</v>
      </c>
      <c r="H1588" s="14" t="s">
        <v>3745</v>
      </c>
      <c r="I1588" s="15">
        <v>1512</v>
      </c>
      <c r="J1588" s="77">
        <v>1</v>
      </c>
      <c r="K1588" s="92"/>
    </row>
    <row r="1589" spans="1:11" ht="48" customHeight="1" x14ac:dyDescent="0.25">
      <c r="A1589" s="14" t="s">
        <v>1753</v>
      </c>
      <c r="B1589" s="14" t="s">
        <v>3742</v>
      </c>
      <c r="C1589" s="14" t="s">
        <v>3743</v>
      </c>
      <c r="D1589" s="16">
        <v>45762</v>
      </c>
      <c r="E1589" s="16">
        <v>45798</v>
      </c>
      <c r="F1589" s="14" t="s">
        <v>4281</v>
      </c>
      <c r="G1589" s="14" t="s">
        <v>3744</v>
      </c>
      <c r="H1589" s="14" t="s">
        <v>3745</v>
      </c>
      <c r="I1589" s="15">
        <v>1638</v>
      </c>
      <c r="J1589" s="77">
        <v>1</v>
      </c>
      <c r="K1589" s="92"/>
    </row>
    <row r="1590" spans="1:11" ht="57.6" customHeight="1" x14ac:dyDescent="0.25">
      <c r="A1590" s="14" t="s">
        <v>1753</v>
      </c>
      <c r="B1590" s="14" t="s">
        <v>3742</v>
      </c>
      <c r="C1590" s="14" t="s">
        <v>3743</v>
      </c>
      <c r="D1590" s="16">
        <v>45705</v>
      </c>
      <c r="E1590" s="16">
        <v>45798</v>
      </c>
      <c r="F1590" s="14" t="s">
        <v>4276</v>
      </c>
      <c r="G1590" s="14" t="s">
        <v>3744</v>
      </c>
      <c r="H1590" s="14" t="s">
        <v>3745</v>
      </c>
      <c r="I1590" s="15">
        <v>680</v>
      </c>
      <c r="J1590" s="77">
        <v>1</v>
      </c>
      <c r="K1590" s="92"/>
    </row>
    <row r="1591" spans="1:11" ht="58.8" customHeight="1" x14ac:dyDescent="0.25">
      <c r="A1591" s="14" t="s">
        <v>1753</v>
      </c>
      <c r="B1591" s="14" t="s">
        <v>3742</v>
      </c>
      <c r="C1591" s="14" t="s">
        <v>3743</v>
      </c>
      <c r="D1591" s="16">
        <v>45762</v>
      </c>
      <c r="E1591" s="16">
        <v>45798</v>
      </c>
      <c r="F1591" s="14" t="s">
        <v>4277</v>
      </c>
      <c r="G1591" s="14" t="s">
        <v>3744</v>
      </c>
      <c r="H1591" s="14" t="s">
        <v>3745</v>
      </c>
      <c r="I1591" s="15">
        <v>304.39999999999998</v>
      </c>
      <c r="J1591" s="77">
        <v>1</v>
      </c>
      <c r="K1591" s="92"/>
    </row>
    <row r="1592" spans="1:11" ht="57" customHeight="1" x14ac:dyDescent="0.25">
      <c r="A1592" s="14" t="s">
        <v>1753</v>
      </c>
      <c r="B1592" s="14" t="s">
        <v>3742</v>
      </c>
      <c r="C1592" s="14" t="s">
        <v>3743</v>
      </c>
      <c r="D1592" s="16">
        <v>45769</v>
      </c>
      <c r="E1592" s="16">
        <v>45798</v>
      </c>
      <c r="F1592" s="14" t="s">
        <v>4278</v>
      </c>
      <c r="G1592" s="14" t="s">
        <v>3744</v>
      </c>
      <c r="H1592" s="14" t="s">
        <v>3745</v>
      </c>
      <c r="I1592" s="15">
        <v>759.23</v>
      </c>
      <c r="J1592" s="77">
        <v>1</v>
      </c>
      <c r="K1592" s="92"/>
    </row>
    <row r="1593" spans="1:11" ht="47.4" customHeight="1" x14ac:dyDescent="0.25">
      <c r="A1593" s="14" t="s">
        <v>1753</v>
      </c>
      <c r="B1593" s="14" t="s">
        <v>3746</v>
      </c>
      <c r="C1593" s="14" t="s">
        <v>2016</v>
      </c>
      <c r="D1593" s="16">
        <v>45755</v>
      </c>
      <c r="E1593" s="16">
        <v>45798</v>
      </c>
      <c r="F1593" s="14" t="s">
        <v>4248</v>
      </c>
      <c r="G1593" s="14" t="s">
        <v>3747</v>
      </c>
      <c r="H1593" s="14" t="s">
        <v>3748</v>
      </c>
      <c r="I1593" s="15">
        <v>2379</v>
      </c>
      <c r="J1593" s="77">
        <v>1</v>
      </c>
      <c r="K1593" s="92"/>
    </row>
    <row r="1594" spans="1:11" ht="89.4" customHeight="1" x14ac:dyDescent="0.25">
      <c r="A1594" s="14" t="s">
        <v>3751</v>
      </c>
      <c r="B1594" s="14" t="s">
        <v>3749</v>
      </c>
      <c r="C1594" s="14" t="s">
        <v>3750</v>
      </c>
      <c r="D1594" s="16">
        <v>45736</v>
      </c>
      <c r="E1594" s="16">
        <v>45798</v>
      </c>
      <c r="F1594" s="14" t="s">
        <v>4286</v>
      </c>
      <c r="G1594" s="14" t="s">
        <v>3693</v>
      </c>
      <c r="H1594" s="14" t="s">
        <v>3694</v>
      </c>
      <c r="I1594" s="15">
        <v>457</v>
      </c>
      <c r="J1594" s="77"/>
      <c r="K1594" s="92"/>
    </row>
    <row r="1595" spans="1:11" ht="89.4" customHeight="1" x14ac:dyDescent="0.25">
      <c r="A1595" s="14" t="s">
        <v>3751</v>
      </c>
      <c r="B1595" s="14" t="s">
        <v>3749</v>
      </c>
      <c r="C1595" s="14" t="s">
        <v>3750</v>
      </c>
      <c r="D1595" s="16">
        <v>45712</v>
      </c>
      <c r="E1595" s="16">
        <v>45798</v>
      </c>
      <c r="F1595" s="14" t="s">
        <v>4287</v>
      </c>
      <c r="G1595" s="14" t="s">
        <v>3693</v>
      </c>
      <c r="H1595" s="14" t="s">
        <v>3694</v>
      </c>
      <c r="I1595" s="15">
        <v>2102.5500000000002</v>
      </c>
      <c r="J1595" s="77"/>
      <c r="K1595" s="92"/>
    </row>
    <row r="1596" spans="1:11" ht="56.4" customHeight="1" x14ac:dyDescent="0.25">
      <c r="A1596" s="14" t="s">
        <v>1753</v>
      </c>
      <c r="B1596" s="14" t="s">
        <v>3752</v>
      </c>
      <c r="C1596" s="14" t="s">
        <v>3753</v>
      </c>
      <c r="D1596" s="16">
        <v>45698</v>
      </c>
      <c r="E1596" s="16">
        <v>45798</v>
      </c>
      <c r="F1596" s="14" t="s">
        <v>4288</v>
      </c>
      <c r="G1596" s="14" t="s">
        <v>3712</v>
      </c>
      <c r="H1596" s="14" t="s">
        <v>3713</v>
      </c>
      <c r="I1596" s="15">
        <v>1541.19</v>
      </c>
      <c r="J1596" s="77">
        <v>1</v>
      </c>
      <c r="K1596" s="92"/>
    </row>
    <row r="1597" spans="1:11" ht="56.4" customHeight="1" x14ac:dyDescent="0.25">
      <c r="A1597" s="14" t="s">
        <v>1753</v>
      </c>
      <c r="B1597" s="14" t="s">
        <v>3752</v>
      </c>
      <c r="C1597" s="14" t="s">
        <v>3753</v>
      </c>
      <c r="D1597" s="16">
        <v>45673</v>
      </c>
      <c r="E1597" s="16">
        <v>45798</v>
      </c>
      <c r="F1597" s="14" t="s">
        <v>4288</v>
      </c>
      <c r="G1597" s="14" t="s">
        <v>3712</v>
      </c>
      <c r="H1597" s="14" t="s">
        <v>3713</v>
      </c>
      <c r="I1597" s="15">
        <v>5559.6</v>
      </c>
      <c r="J1597" s="77">
        <v>1</v>
      </c>
      <c r="K1597" s="92"/>
    </row>
    <row r="1598" spans="1:11" ht="56.4" customHeight="1" x14ac:dyDescent="0.25">
      <c r="A1598" s="14" t="s">
        <v>1753</v>
      </c>
      <c r="B1598" s="14" t="s">
        <v>3752</v>
      </c>
      <c r="C1598" s="14" t="s">
        <v>3753</v>
      </c>
      <c r="D1598" s="16">
        <v>45707</v>
      </c>
      <c r="E1598" s="16">
        <v>45798</v>
      </c>
      <c r="F1598" s="14" t="s">
        <v>4289</v>
      </c>
      <c r="G1598" s="14" t="s">
        <v>3712</v>
      </c>
      <c r="H1598" s="14" t="s">
        <v>3713</v>
      </c>
      <c r="I1598" s="15">
        <v>4649.3999999999996</v>
      </c>
      <c r="J1598" s="77">
        <v>1</v>
      </c>
      <c r="K1598" s="92"/>
    </row>
    <row r="1599" spans="1:11" ht="56.4" customHeight="1" x14ac:dyDescent="0.25">
      <c r="A1599" s="14" t="s">
        <v>1753</v>
      </c>
      <c r="B1599" s="14" t="s">
        <v>3752</v>
      </c>
      <c r="C1599" s="14" t="s">
        <v>3753</v>
      </c>
      <c r="D1599" s="16">
        <v>45721</v>
      </c>
      <c r="E1599" s="16">
        <v>45798</v>
      </c>
      <c r="F1599" s="14" t="s">
        <v>4290</v>
      </c>
      <c r="G1599" s="14" t="s">
        <v>3712</v>
      </c>
      <c r="H1599" s="14" t="s">
        <v>3713</v>
      </c>
      <c r="I1599" s="15">
        <v>933.57</v>
      </c>
      <c r="J1599" s="77">
        <v>1</v>
      </c>
      <c r="K1599" s="92"/>
    </row>
    <row r="1600" spans="1:11" ht="68.400000000000006" customHeight="1" x14ac:dyDescent="0.25">
      <c r="A1600" s="14" t="s">
        <v>1753</v>
      </c>
      <c r="B1600" s="14" t="s">
        <v>3754</v>
      </c>
      <c r="C1600" s="14" t="s">
        <v>3755</v>
      </c>
      <c r="D1600" s="16">
        <v>45698</v>
      </c>
      <c r="E1600" s="16">
        <v>45798</v>
      </c>
      <c r="F1600" s="14" t="s">
        <v>4293</v>
      </c>
      <c r="G1600" s="14" t="s">
        <v>3712</v>
      </c>
      <c r="H1600" s="14" t="s">
        <v>3713</v>
      </c>
      <c r="I1600" s="15">
        <v>1380.06</v>
      </c>
      <c r="J1600" s="77">
        <v>2</v>
      </c>
      <c r="K1600" s="92"/>
    </row>
    <row r="1601" spans="1:11" ht="70.8" customHeight="1" x14ac:dyDescent="0.25">
      <c r="A1601" s="14" t="s">
        <v>1753</v>
      </c>
      <c r="B1601" s="14" t="s">
        <v>3754</v>
      </c>
      <c r="C1601" s="14" t="s">
        <v>3755</v>
      </c>
      <c r="D1601" s="16">
        <v>45707</v>
      </c>
      <c r="E1601" s="16">
        <v>45798</v>
      </c>
      <c r="F1601" s="14" t="s">
        <v>4292</v>
      </c>
      <c r="G1601" s="14" t="s">
        <v>3712</v>
      </c>
      <c r="H1601" s="14" t="s">
        <v>3713</v>
      </c>
      <c r="I1601" s="15">
        <v>2023.35</v>
      </c>
      <c r="J1601" s="77">
        <v>2</v>
      </c>
      <c r="K1601" s="92"/>
    </row>
    <row r="1602" spans="1:11" ht="76.8" customHeight="1" x14ac:dyDescent="0.25">
      <c r="A1602" s="14" t="s">
        <v>1753</v>
      </c>
      <c r="B1602" s="14" t="s">
        <v>3754</v>
      </c>
      <c r="C1602" s="14" t="s">
        <v>3755</v>
      </c>
      <c r="D1602" s="16">
        <v>45673</v>
      </c>
      <c r="E1602" s="16">
        <v>45798</v>
      </c>
      <c r="F1602" s="14" t="s">
        <v>4294</v>
      </c>
      <c r="G1602" s="14" t="s">
        <v>3712</v>
      </c>
      <c r="H1602" s="14" t="s">
        <v>3713</v>
      </c>
      <c r="I1602" s="15">
        <v>2576.85</v>
      </c>
      <c r="J1602" s="77">
        <v>2</v>
      </c>
      <c r="K1602" s="92"/>
    </row>
    <row r="1603" spans="1:11" ht="69.599999999999994" customHeight="1" x14ac:dyDescent="0.25">
      <c r="A1603" s="14" t="s">
        <v>1753</v>
      </c>
      <c r="B1603" s="14" t="s">
        <v>3754</v>
      </c>
      <c r="C1603" s="14" t="s">
        <v>3755</v>
      </c>
      <c r="D1603" s="16">
        <v>45721</v>
      </c>
      <c r="E1603" s="16">
        <v>45798</v>
      </c>
      <c r="F1603" s="14" t="s">
        <v>4291</v>
      </c>
      <c r="G1603" s="14" t="s">
        <v>3712</v>
      </c>
      <c r="H1603" s="14" t="s">
        <v>3713</v>
      </c>
      <c r="I1603" s="15">
        <v>892.98</v>
      </c>
      <c r="J1603" s="77">
        <v>2</v>
      </c>
      <c r="K1603" s="92"/>
    </row>
    <row r="1604" spans="1:11" ht="69" customHeight="1" x14ac:dyDescent="0.25">
      <c r="A1604" s="14" t="s">
        <v>1753</v>
      </c>
      <c r="B1604" s="14" t="s">
        <v>3756</v>
      </c>
      <c r="C1604" s="14" t="s">
        <v>3757</v>
      </c>
      <c r="D1604" s="16">
        <v>45722</v>
      </c>
      <c r="E1604" s="16">
        <v>45798</v>
      </c>
      <c r="F1604" s="14" t="s">
        <v>4295</v>
      </c>
      <c r="G1604" s="14" t="s">
        <v>2597</v>
      </c>
      <c r="H1604" s="14" t="s">
        <v>2598</v>
      </c>
      <c r="I1604" s="15">
        <v>301.60000000000002</v>
      </c>
      <c r="J1604" s="77">
        <v>3</v>
      </c>
      <c r="K1604" s="92"/>
    </row>
    <row r="1605" spans="1:11" ht="69" customHeight="1" x14ac:dyDescent="0.25">
      <c r="A1605" s="14" t="s">
        <v>1753</v>
      </c>
      <c r="B1605" s="14" t="s">
        <v>3756</v>
      </c>
      <c r="C1605" s="14" t="s">
        <v>3757</v>
      </c>
      <c r="D1605" s="16">
        <v>45722</v>
      </c>
      <c r="E1605" s="16">
        <v>45798</v>
      </c>
      <c r="F1605" s="14" t="s">
        <v>4296</v>
      </c>
      <c r="G1605" s="14" t="s">
        <v>2597</v>
      </c>
      <c r="H1605" s="14" t="s">
        <v>2598</v>
      </c>
      <c r="I1605" s="15">
        <v>39.36</v>
      </c>
      <c r="J1605" s="77">
        <v>3</v>
      </c>
      <c r="K1605" s="92"/>
    </row>
    <row r="1606" spans="1:11" ht="69" customHeight="1" x14ac:dyDescent="0.25">
      <c r="A1606" s="14" t="s">
        <v>1753</v>
      </c>
      <c r="B1606" s="14" t="s">
        <v>3756</v>
      </c>
      <c r="C1606" s="14" t="s">
        <v>3757</v>
      </c>
      <c r="D1606" s="16">
        <v>45740</v>
      </c>
      <c r="E1606" s="16">
        <v>45798</v>
      </c>
      <c r="F1606" s="14" t="s">
        <v>4297</v>
      </c>
      <c r="G1606" s="14" t="s">
        <v>2597</v>
      </c>
      <c r="H1606" s="14" t="s">
        <v>2598</v>
      </c>
      <c r="I1606" s="15">
        <v>1235</v>
      </c>
      <c r="J1606" s="77">
        <v>3</v>
      </c>
      <c r="K1606" s="92"/>
    </row>
    <row r="1607" spans="1:11" ht="69" customHeight="1" x14ac:dyDescent="0.25">
      <c r="A1607" s="14" t="s">
        <v>1753</v>
      </c>
      <c r="B1607" s="14" t="s">
        <v>3756</v>
      </c>
      <c r="C1607" s="14" t="s">
        <v>3757</v>
      </c>
      <c r="D1607" s="16">
        <v>45740</v>
      </c>
      <c r="E1607" s="16">
        <v>45798</v>
      </c>
      <c r="F1607" s="14" t="s">
        <v>4298</v>
      </c>
      <c r="G1607" s="14" t="s">
        <v>2597</v>
      </c>
      <c r="H1607" s="14" t="s">
        <v>2598</v>
      </c>
      <c r="I1607" s="15">
        <v>152.5</v>
      </c>
      <c r="J1607" s="77">
        <v>3</v>
      </c>
      <c r="K1607" s="92"/>
    </row>
    <row r="1608" spans="1:11" ht="69" customHeight="1" x14ac:dyDescent="0.25">
      <c r="A1608" s="14" t="s">
        <v>1753</v>
      </c>
      <c r="B1608" s="14" t="s">
        <v>3756</v>
      </c>
      <c r="C1608" s="14" t="s">
        <v>3757</v>
      </c>
      <c r="D1608" s="16">
        <v>45720</v>
      </c>
      <c r="E1608" s="16">
        <v>45798</v>
      </c>
      <c r="F1608" s="14" t="s">
        <v>4299</v>
      </c>
      <c r="G1608" s="14" t="s">
        <v>2597</v>
      </c>
      <c r="H1608" s="14" t="s">
        <v>2598</v>
      </c>
      <c r="I1608" s="15">
        <v>278.57</v>
      </c>
      <c r="J1608" s="77">
        <v>3</v>
      </c>
      <c r="K1608" s="92"/>
    </row>
    <row r="1609" spans="1:11" ht="37.799999999999997" customHeight="1" x14ac:dyDescent="0.25">
      <c r="A1609" s="14" t="s">
        <v>1753</v>
      </c>
      <c r="B1609" s="14" t="s">
        <v>3758</v>
      </c>
      <c r="C1609" s="14" t="s">
        <v>3759</v>
      </c>
      <c r="D1609" s="16">
        <v>45722</v>
      </c>
      <c r="E1609" s="16">
        <v>45790</v>
      </c>
      <c r="F1609" s="14" t="s">
        <v>6010</v>
      </c>
      <c r="G1609" s="14"/>
      <c r="H1609" s="14" t="s">
        <v>3760</v>
      </c>
      <c r="I1609" s="15">
        <v>178.76</v>
      </c>
      <c r="J1609" s="77">
        <v>3</v>
      </c>
      <c r="K1609" s="92"/>
    </row>
    <row r="1610" spans="1:11" ht="69" customHeight="1" x14ac:dyDescent="0.25">
      <c r="A1610" s="14" t="s">
        <v>3751</v>
      </c>
      <c r="B1610" s="14" t="s">
        <v>4066</v>
      </c>
      <c r="C1610" s="14" t="s">
        <v>4067</v>
      </c>
      <c r="D1610" s="16">
        <v>45783</v>
      </c>
      <c r="E1610" s="16">
        <v>45798</v>
      </c>
      <c r="F1610" s="14" t="s">
        <v>4101</v>
      </c>
      <c r="G1610" s="14" t="s">
        <v>4102</v>
      </c>
      <c r="H1610" s="14" t="s">
        <v>4104</v>
      </c>
      <c r="I1610" s="15">
        <v>35.979999999999997</v>
      </c>
      <c r="J1610" s="77"/>
      <c r="K1610" s="92"/>
    </row>
    <row r="1611" spans="1:11" ht="67.8" customHeight="1" x14ac:dyDescent="0.25">
      <c r="A1611" s="14" t="s">
        <v>3751</v>
      </c>
      <c r="B1611" s="14" t="s">
        <v>4068</v>
      </c>
      <c r="C1611" s="14" t="s">
        <v>4069</v>
      </c>
      <c r="D1611" s="16">
        <v>45677</v>
      </c>
      <c r="E1611" s="16">
        <v>45798</v>
      </c>
      <c r="F1611" s="14" t="s">
        <v>4300</v>
      </c>
      <c r="G1611" s="14" t="s">
        <v>4103</v>
      </c>
      <c r="H1611" s="14" t="s">
        <v>4105</v>
      </c>
      <c r="I1611" s="15">
        <v>8</v>
      </c>
      <c r="J1611" s="77"/>
      <c r="K1611" s="92"/>
    </row>
    <row r="1612" spans="1:11" ht="68.400000000000006" customHeight="1" x14ac:dyDescent="0.25">
      <c r="A1612" s="14" t="s">
        <v>3751</v>
      </c>
      <c r="B1612" s="14" t="s">
        <v>4106</v>
      </c>
      <c r="C1612" s="14" t="s">
        <v>2016</v>
      </c>
      <c r="D1612" s="16">
        <v>45695</v>
      </c>
      <c r="E1612" s="16">
        <v>45798</v>
      </c>
      <c r="F1612" s="14" t="s">
        <v>4301</v>
      </c>
      <c r="G1612" s="14" t="s">
        <v>4109</v>
      </c>
      <c r="H1612" s="14" t="s">
        <v>4110</v>
      </c>
      <c r="I1612" s="15">
        <v>70</v>
      </c>
      <c r="J1612" s="77"/>
      <c r="K1612" s="92"/>
    </row>
    <row r="1613" spans="1:11" ht="68.400000000000006" customHeight="1" x14ac:dyDescent="0.25">
      <c r="A1613" s="14" t="s">
        <v>3751</v>
      </c>
      <c r="B1613" s="14" t="s">
        <v>4107</v>
      </c>
      <c r="C1613" s="14" t="s">
        <v>4108</v>
      </c>
      <c r="D1613" s="16">
        <v>45685</v>
      </c>
      <c r="E1613" s="16">
        <v>45798</v>
      </c>
      <c r="F1613" s="14" t="s">
        <v>4101</v>
      </c>
      <c r="G1613" s="14" t="s">
        <v>3196</v>
      </c>
      <c r="H1613" s="14" t="s">
        <v>3197</v>
      </c>
      <c r="I1613" s="15">
        <v>67.63</v>
      </c>
      <c r="J1613" s="77"/>
      <c r="K1613" s="92"/>
    </row>
    <row r="1614" spans="1:11" ht="69" customHeight="1" x14ac:dyDescent="0.25">
      <c r="A1614" s="14" t="s">
        <v>3751</v>
      </c>
      <c r="B1614" s="14" t="s">
        <v>4111</v>
      </c>
      <c r="C1614" s="14" t="s">
        <v>4112</v>
      </c>
      <c r="D1614" s="16">
        <v>45686</v>
      </c>
      <c r="E1614" s="16">
        <v>45798</v>
      </c>
      <c r="F1614" s="14" t="s">
        <v>4101</v>
      </c>
      <c r="G1614" s="14" t="s">
        <v>4115</v>
      </c>
      <c r="H1614" s="14" t="s">
        <v>4118</v>
      </c>
      <c r="I1614" s="15">
        <v>71.989999999999995</v>
      </c>
      <c r="J1614" s="77"/>
      <c r="K1614" s="92"/>
    </row>
    <row r="1615" spans="1:11" ht="69.599999999999994" customHeight="1" x14ac:dyDescent="0.25">
      <c r="A1615" s="14" t="s">
        <v>3751</v>
      </c>
      <c r="B1615" s="14" t="s">
        <v>4113</v>
      </c>
      <c r="C1615" s="14" t="s">
        <v>4114</v>
      </c>
      <c r="D1615" s="16">
        <v>45692</v>
      </c>
      <c r="E1615" s="16">
        <v>45798</v>
      </c>
      <c r="F1615" s="14" t="s">
        <v>4116</v>
      </c>
      <c r="G1615" s="14" t="s">
        <v>4117</v>
      </c>
      <c r="H1615" s="14" t="s">
        <v>4119</v>
      </c>
      <c r="I1615" s="15">
        <v>32.85</v>
      </c>
      <c r="J1615" s="77"/>
      <c r="K1615" s="92"/>
    </row>
    <row r="1616" spans="1:11" ht="75" customHeight="1" x14ac:dyDescent="0.25">
      <c r="A1616" s="14" t="s">
        <v>3751</v>
      </c>
      <c r="B1616" s="14" t="s">
        <v>4120</v>
      </c>
      <c r="C1616" s="14" t="s">
        <v>4121</v>
      </c>
      <c r="D1616" s="16">
        <v>45729</v>
      </c>
      <c r="E1616" s="16">
        <v>45798</v>
      </c>
      <c r="F1616" s="14" t="s">
        <v>4302</v>
      </c>
      <c r="G1616" s="14" t="s">
        <v>4124</v>
      </c>
      <c r="H1616" s="14" t="s">
        <v>4126</v>
      </c>
      <c r="I1616" s="15">
        <v>9.4499999999999993</v>
      </c>
      <c r="J1616" s="77"/>
      <c r="K1616" s="92"/>
    </row>
    <row r="1617" spans="1:11" ht="66.599999999999994" customHeight="1" x14ac:dyDescent="0.25">
      <c r="A1617" s="14" t="s">
        <v>3751</v>
      </c>
      <c r="B1617" s="14" t="s">
        <v>4122</v>
      </c>
      <c r="C1617" s="14" t="s">
        <v>4123</v>
      </c>
      <c r="D1617" s="16">
        <v>45742</v>
      </c>
      <c r="E1617" s="16">
        <v>45798</v>
      </c>
      <c r="F1617" s="14" t="s">
        <v>4303</v>
      </c>
      <c r="G1617" s="14" t="s">
        <v>4125</v>
      </c>
      <c r="H1617" s="14" t="s">
        <v>4127</v>
      </c>
      <c r="I1617" s="15">
        <v>30</v>
      </c>
      <c r="J1617" s="77"/>
      <c r="K1617" s="92"/>
    </row>
    <row r="1618" spans="1:11" ht="66.599999999999994" customHeight="1" x14ac:dyDescent="0.25">
      <c r="A1618" s="14" t="s">
        <v>3751</v>
      </c>
      <c r="B1618" s="14" t="s">
        <v>4122</v>
      </c>
      <c r="C1618" s="14" t="s">
        <v>4123</v>
      </c>
      <c r="D1618" s="16">
        <v>45761</v>
      </c>
      <c r="E1618" s="16">
        <v>45798</v>
      </c>
      <c r="F1618" s="14" t="s">
        <v>4304</v>
      </c>
      <c r="G1618" s="14" t="s">
        <v>4125</v>
      </c>
      <c r="H1618" s="14" t="s">
        <v>4127</v>
      </c>
      <c r="I1618" s="15">
        <v>22</v>
      </c>
      <c r="J1618" s="77"/>
      <c r="K1618" s="92"/>
    </row>
    <row r="1619" spans="1:11" ht="66.599999999999994" customHeight="1" x14ac:dyDescent="0.25">
      <c r="A1619" s="14" t="s">
        <v>3751</v>
      </c>
      <c r="B1619" s="14" t="s">
        <v>4122</v>
      </c>
      <c r="C1619" s="14" t="s">
        <v>4123</v>
      </c>
      <c r="D1619" s="16">
        <v>45730</v>
      </c>
      <c r="E1619" s="16">
        <v>45798</v>
      </c>
      <c r="F1619" s="14" t="s">
        <v>4303</v>
      </c>
      <c r="G1619" s="14" t="s">
        <v>4125</v>
      </c>
      <c r="H1619" s="14" t="s">
        <v>4127</v>
      </c>
      <c r="I1619" s="15">
        <v>25</v>
      </c>
      <c r="J1619" s="77"/>
      <c r="K1619" s="92"/>
    </row>
    <row r="1620" spans="1:11" ht="67.2" customHeight="1" x14ac:dyDescent="0.25">
      <c r="A1620" s="14" t="s">
        <v>3751</v>
      </c>
      <c r="B1620" s="14" t="s">
        <v>4122</v>
      </c>
      <c r="C1620" s="14" t="s">
        <v>4123</v>
      </c>
      <c r="D1620" s="16">
        <v>45723</v>
      </c>
      <c r="E1620" s="16">
        <v>45798</v>
      </c>
      <c r="F1620" s="14" t="s">
        <v>4303</v>
      </c>
      <c r="G1620" s="14" t="s">
        <v>4125</v>
      </c>
      <c r="H1620" s="14" t="s">
        <v>4127</v>
      </c>
      <c r="I1620" s="15">
        <v>30</v>
      </c>
      <c r="J1620" s="77"/>
      <c r="K1620" s="92"/>
    </row>
    <row r="1621" spans="1:11" ht="69.599999999999994" customHeight="1" x14ac:dyDescent="0.25">
      <c r="A1621" s="14" t="s">
        <v>3751</v>
      </c>
      <c r="B1621" s="14" t="s">
        <v>4128</v>
      </c>
      <c r="C1621" s="14" t="s">
        <v>4129</v>
      </c>
      <c r="D1621" s="16">
        <v>45757</v>
      </c>
      <c r="E1621" s="16">
        <v>45798</v>
      </c>
      <c r="F1621" s="14" t="s">
        <v>4305</v>
      </c>
      <c r="G1621" s="14" t="s">
        <v>4130</v>
      </c>
      <c r="H1621" s="14" t="s">
        <v>4131</v>
      </c>
      <c r="I1621" s="15">
        <v>29.79</v>
      </c>
      <c r="J1621" s="77"/>
      <c r="K1621" s="92"/>
    </row>
    <row r="1622" spans="1:11" ht="68.400000000000006" customHeight="1" x14ac:dyDescent="0.25">
      <c r="A1622" s="14" t="s">
        <v>4132</v>
      </c>
      <c r="B1622" s="14" t="s">
        <v>4133</v>
      </c>
      <c r="C1622" s="14" t="s">
        <v>4134</v>
      </c>
      <c r="D1622" s="16">
        <v>45675</v>
      </c>
      <c r="E1622" s="16">
        <v>45798</v>
      </c>
      <c r="F1622" s="14" t="s">
        <v>4137</v>
      </c>
      <c r="G1622" s="14" t="s">
        <v>4138</v>
      </c>
      <c r="H1622" s="14" t="s">
        <v>4139</v>
      </c>
      <c r="I1622" s="15">
        <v>30.29</v>
      </c>
      <c r="J1622" s="77"/>
      <c r="K1622" s="92"/>
    </row>
    <row r="1623" spans="1:11" ht="78" customHeight="1" x14ac:dyDescent="0.25">
      <c r="A1623" s="14" t="s">
        <v>4132</v>
      </c>
      <c r="B1623" s="14" t="s">
        <v>4135</v>
      </c>
      <c r="C1623" s="14" t="s">
        <v>4136</v>
      </c>
      <c r="D1623" s="16">
        <v>45719</v>
      </c>
      <c r="E1623" s="16">
        <v>45798</v>
      </c>
      <c r="F1623" s="14" t="s">
        <v>4306</v>
      </c>
      <c r="G1623" s="14"/>
      <c r="H1623" s="14" t="s">
        <v>4140</v>
      </c>
      <c r="I1623" s="15">
        <v>50.38</v>
      </c>
      <c r="J1623" s="77"/>
      <c r="K1623" s="92"/>
    </row>
    <row r="1624" spans="1:11" ht="69" customHeight="1" x14ac:dyDescent="0.25">
      <c r="A1624" s="14" t="s">
        <v>4132</v>
      </c>
      <c r="B1624" s="14" t="s">
        <v>4141</v>
      </c>
      <c r="C1624" s="14" t="s">
        <v>4142</v>
      </c>
      <c r="D1624" s="16">
        <v>45720</v>
      </c>
      <c r="E1624" s="16">
        <v>45798</v>
      </c>
      <c r="F1624" s="14" t="s">
        <v>4309</v>
      </c>
      <c r="G1624" s="14" t="s">
        <v>4145</v>
      </c>
      <c r="H1624" s="14" t="s">
        <v>4148</v>
      </c>
      <c r="I1624" s="15">
        <v>68</v>
      </c>
      <c r="J1624" s="77"/>
      <c r="K1624" s="92"/>
    </row>
    <row r="1625" spans="1:11" ht="68.400000000000006" customHeight="1" x14ac:dyDescent="0.25">
      <c r="A1625" s="14" t="s">
        <v>4132</v>
      </c>
      <c r="B1625" s="14" t="s">
        <v>4141</v>
      </c>
      <c r="C1625" s="14" t="s">
        <v>4142</v>
      </c>
      <c r="D1625" s="16">
        <v>45772</v>
      </c>
      <c r="E1625" s="16">
        <v>45798</v>
      </c>
      <c r="F1625" s="14" t="s">
        <v>4308</v>
      </c>
      <c r="G1625" s="14" t="s">
        <v>4145</v>
      </c>
      <c r="H1625" s="14" t="s">
        <v>4148</v>
      </c>
      <c r="I1625" s="15">
        <v>75</v>
      </c>
      <c r="J1625" s="77"/>
      <c r="K1625" s="92"/>
    </row>
    <row r="1626" spans="1:11" ht="69" customHeight="1" x14ac:dyDescent="0.25">
      <c r="A1626" s="14" t="s">
        <v>4132</v>
      </c>
      <c r="B1626" s="14" t="s">
        <v>4141</v>
      </c>
      <c r="C1626" s="14" t="s">
        <v>4142</v>
      </c>
      <c r="D1626" s="16">
        <v>45742</v>
      </c>
      <c r="E1626" s="16">
        <v>45798</v>
      </c>
      <c r="F1626" s="14" t="s">
        <v>4307</v>
      </c>
      <c r="G1626" s="14" t="s">
        <v>4145</v>
      </c>
      <c r="H1626" s="14" t="s">
        <v>4148</v>
      </c>
      <c r="I1626" s="15">
        <v>100</v>
      </c>
      <c r="J1626" s="77"/>
      <c r="K1626" s="92"/>
    </row>
    <row r="1627" spans="1:11" ht="68.400000000000006" customHeight="1" x14ac:dyDescent="0.25">
      <c r="A1627" s="14" t="s">
        <v>4132</v>
      </c>
      <c r="B1627" s="14" t="s">
        <v>4143</v>
      </c>
      <c r="C1627" s="14" t="s">
        <v>4144</v>
      </c>
      <c r="D1627" s="16">
        <v>45777</v>
      </c>
      <c r="E1627" s="16">
        <v>45798</v>
      </c>
      <c r="F1627" s="14" t="s">
        <v>4146</v>
      </c>
      <c r="G1627" s="14" t="s">
        <v>4147</v>
      </c>
      <c r="H1627" s="14" t="s">
        <v>4149</v>
      </c>
      <c r="I1627" s="15">
        <v>500</v>
      </c>
      <c r="J1627" s="77"/>
      <c r="K1627" s="92"/>
    </row>
    <row r="1628" spans="1:11" ht="78.599999999999994" customHeight="1" x14ac:dyDescent="0.25">
      <c r="A1628" s="14" t="s">
        <v>4132</v>
      </c>
      <c r="B1628" s="14" t="s">
        <v>4150</v>
      </c>
      <c r="C1628" s="14" t="s">
        <v>4151</v>
      </c>
      <c r="D1628" s="16">
        <v>45701</v>
      </c>
      <c r="E1628" s="16">
        <v>45798</v>
      </c>
      <c r="F1628" s="14" t="s">
        <v>4312</v>
      </c>
      <c r="G1628" s="14" t="s">
        <v>4154</v>
      </c>
      <c r="H1628" s="14" t="s">
        <v>4155</v>
      </c>
      <c r="I1628" s="15">
        <v>395</v>
      </c>
      <c r="J1628" s="77"/>
      <c r="K1628" s="92"/>
    </row>
    <row r="1629" spans="1:11" ht="73.8" customHeight="1" x14ac:dyDescent="0.25">
      <c r="A1629" s="14" t="s">
        <v>4132</v>
      </c>
      <c r="B1629" s="14" t="s">
        <v>4152</v>
      </c>
      <c r="C1629" s="14" t="s">
        <v>4153</v>
      </c>
      <c r="D1629" s="16">
        <v>45732</v>
      </c>
      <c r="E1629" s="16">
        <v>45798</v>
      </c>
      <c r="F1629" s="14" t="s">
        <v>4306</v>
      </c>
      <c r="G1629" s="14" t="s">
        <v>2338</v>
      </c>
      <c r="H1629" s="14" t="s">
        <v>2339</v>
      </c>
      <c r="I1629" s="15">
        <v>31.99</v>
      </c>
      <c r="J1629" s="77"/>
      <c r="K1629" s="92"/>
    </row>
    <row r="1630" spans="1:11" ht="76.8" customHeight="1" x14ac:dyDescent="0.25">
      <c r="A1630" s="14" t="s">
        <v>4132</v>
      </c>
      <c r="B1630" s="14" t="s">
        <v>4156</v>
      </c>
      <c r="C1630" s="14" t="s">
        <v>4157</v>
      </c>
      <c r="D1630" s="16">
        <v>45704</v>
      </c>
      <c r="E1630" s="16">
        <v>45798</v>
      </c>
      <c r="F1630" s="14" t="s">
        <v>4306</v>
      </c>
      <c r="G1630" s="14"/>
      <c r="H1630" s="14" t="s">
        <v>4160</v>
      </c>
      <c r="I1630" s="15">
        <v>40.89</v>
      </c>
      <c r="J1630" s="77"/>
      <c r="K1630" s="92"/>
    </row>
    <row r="1631" spans="1:11" ht="78.599999999999994" customHeight="1" x14ac:dyDescent="0.25">
      <c r="A1631" s="14" t="s">
        <v>4132</v>
      </c>
      <c r="B1631" s="14" t="s">
        <v>4158</v>
      </c>
      <c r="C1631" s="14" t="s">
        <v>4159</v>
      </c>
      <c r="D1631" s="16">
        <v>45712</v>
      </c>
      <c r="E1631" s="16">
        <v>45798</v>
      </c>
      <c r="F1631" s="14" t="s">
        <v>4306</v>
      </c>
      <c r="G1631" s="14"/>
      <c r="H1631" s="14" t="s">
        <v>4161</v>
      </c>
      <c r="I1631" s="15">
        <v>125.22</v>
      </c>
      <c r="J1631" s="77"/>
      <c r="K1631" s="92"/>
    </row>
    <row r="1632" spans="1:11" ht="69" customHeight="1" x14ac:dyDescent="0.25">
      <c r="A1632" s="14" t="s">
        <v>4132</v>
      </c>
      <c r="B1632" s="14" t="s">
        <v>4162</v>
      </c>
      <c r="C1632" s="14" t="s">
        <v>4163</v>
      </c>
      <c r="D1632" s="16">
        <v>45712</v>
      </c>
      <c r="E1632" s="16">
        <v>45798</v>
      </c>
      <c r="F1632" s="14" t="s">
        <v>4166</v>
      </c>
      <c r="G1632" s="14" t="s">
        <v>4167</v>
      </c>
      <c r="H1632" s="14" t="s">
        <v>4169</v>
      </c>
      <c r="I1632" s="15">
        <v>30.6</v>
      </c>
      <c r="J1632" s="77"/>
      <c r="K1632" s="92"/>
    </row>
    <row r="1633" spans="1:11" ht="67.8" customHeight="1" x14ac:dyDescent="0.25">
      <c r="A1633" s="14" t="s">
        <v>4132</v>
      </c>
      <c r="B1633" s="14" t="s">
        <v>4162</v>
      </c>
      <c r="C1633" s="14" t="s">
        <v>4163</v>
      </c>
      <c r="D1633" s="16">
        <v>45729</v>
      </c>
      <c r="E1633" s="16">
        <v>45798</v>
      </c>
      <c r="F1633" s="14" t="s">
        <v>4137</v>
      </c>
      <c r="G1633" s="14" t="s">
        <v>4167</v>
      </c>
      <c r="H1633" s="14" t="s">
        <v>4169</v>
      </c>
      <c r="I1633" s="15">
        <v>43.4</v>
      </c>
      <c r="J1633" s="77"/>
      <c r="K1633" s="92"/>
    </row>
    <row r="1634" spans="1:11" ht="67.8" customHeight="1" x14ac:dyDescent="0.25">
      <c r="A1634" s="14" t="s">
        <v>4132</v>
      </c>
      <c r="B1634" s="14" t="s">
        <v>4164</v>
      </c>
      <c r="C1634" s="14" t="s">
        <v>4165</v>
      </c>
      <c r="D1634" s="16">
        <v>45721</v>
      </c>
      <c r="E1634" s="16">
        <v>45798</v>
      </c>
      <c r="F1634" s="14" t="s">
        <v>4166</v>
      </c>
      <c r="G1634" s="14" t="s">
        <v>4168</v>
      </c>
      <c r="H1634" s="14" t="s">
        <v>4170</v>
      </c>
      <c r="I1634" s="15">
        <v>33.880000000000003</v>
      </c>
      <c r="J1634" s="77"/>
      <c r="K1634" s="92"/>
    </row>
    <row r="1635" spans="1:11" ht="69" customHeight="1" x14ac:dyDescent="0.25">
      <c r="A1635" s="14" t="s">
        <v>4132</v>
      </c>
      <c r="B1635" s="14" t="s">
        <v>4171</v>
      </c>
      <c r="C1635" s="14" t="s">
        <v>4172</v>
      </c>
      <c r="D1635" s="16">
        <v>45748</v>
      </c>
      <c r="E1635" s="16">
        <v>45798</v>
      </c>
      <c r="F1635" s="14" t="s">
        <v>4175</v>
      </c>
      <c r="G1635" s="14"/>
      <c r="H1635" s="14" t="s">
        <v>4176</v>
      </c>
      <c r="I1635" s="15">
        <v>35</v>
      </c>
      <c r="J1635" s="77"/>
      <c r="K1635" s="92"/>
    </row>
    <row r="1636" spans="1:11" ht="76.2" customHeight="1" x14ac:dyDescent="0.25">
      <c r="A1636" s="14" t="s">
        <v>4132</v>
      </c>
      <c r="B1636" s="14" t="s">
        <v>4173</v>
      </c>
      <c r="C1636" s="14" t="s">
        <v>4174</v>
      </c>
      <c r="D1636" s="16">
        <v>45749</v>
      </c>
      <c r="E1636" s="16">
        <v>45798</v>
      </c>
      <c r="F1636" s="14" t="s">
        <v>4311</v>
      </c>
      <c r="G1636" s="14"/>
      <c r="H1636" s="14" t="s">
        <v>4177</v>
      </c>
      <c r="I1636" s="15">
        <v>25</v>
      </c>
      <c r="J1636" s="77"/>
      <c r="K1636" s="92"/>
    </row>
    <row r="1637" spans="1:11" ht="79.2" customHeight="1" x14ac:dyDescent="0.25">
      <c r="A1637" s="14" t="s">
        <v>4132</v>
      </c>
      <c r="B1637" s="14" t="s">
        <v>4178</v>
      </c>
      <c r="C1637" s="14" t="s">
        <v>4179</v>
      </c>
      <c r="D1637" s="16">
        <v>45777</v>
      </c>
      <c r="E1637" s="16">
        <v>45798</v>
      </c>
      <c r="F1637" s="14" t="s">
        <v>4310</v>
      </c>
      <c r="G1637" s="14" t="s">
        <v>4181</v>
      </c>
      <c r="H1637" s="14" t="s">
        <v>4183</v>
      </c>
      <c r="I1637" s="15">
        <v>352</v>
      </c>
      <c r="J1637" s="77"/>
      <c r="K1637" s="92"/>
    </row>
    <row r="1638" spans="1:11" ht="81.599999999999994" customHeight="1" x14ac:dyDescent="0.25">
      <c r="A1638" s="14" t="s">
        <v>4132</v>
      </c>
      <c r="B1638" s="14" t="s">
        <v>4180</v>
      </c>
      <c r="C1638" s="14" t="s">
        <v>3887</v>
      </c>
      <c r="D1638" s="16">
        <v>45780</v>
      </c>
      <c r="E1638" s="16">
        <v>45798</v>
      </c>
      <c r="F1638" s="14" t="s">
        <v>4313</v>
      </c>
      <c r="G1638" s="14" t="s">
        <v>4182</v>
      </c>
      <c r="H1638" s="14" t="s">
        <v>4184</v>
      </c>
      <c r="I1638" s="15">
        <v>47.4</v>
      </c>
      <c r="J1638" s="77"/>
      <c r="K1638" s="92"/>
    </row>
    <row r="1639" spans="1:11" ht="81.599999999999994" customHeight="1" x14ac:dyDescent="0.25">
      <c r="A1639" s="14" t="s">
        <v>3751</v>
      </c>
      <c r="B1639" s="14" t="s">
        <v>4185</v>
      </c>
      <c r="C1639" s="14" t="s">
        <v>4186</v>
      </c>
      <c r="D1639" s="16">
        <v>45719</v>
      </c>
      <c r="E1639" s="16">
        <v>45804</v>
      </c>
      <c r="F1639" s="14" t="s">
        <v>4314</v>
      </c>
      <c r="G1639" s="14" t="s">
        <v>4189</v>
      </c>
      <c r="H1639" s="14" t="s">
        <v>4190</v>
      </c>
      <c r="I1639" s="15">
        <v>103.83</v>
      </c>
      <c r="J1639" s="77"/>
      <c r="K1639" s="92"/>
    </row>
    <row r="1640" spans="1:11" ht="75.599999999999994" customHeight="1" x14ac:dyDescent="0.25">
      <c r="A1640" s="14" t="s">
        <v>3751</v>
      </c>
      <c r="B1640" s="14" t="s">
        <v>4187</v>
      </c>
      <c r="C1640" s="14" t="s">
        <v>4188</v>
      </c>
      <c r="D1640" s="16">
        <v>45716</v>
      </c>
      <c r="E1640" s="16">
        <v>45804</v>
      </c>
      <c r="F1640" s="14" t="s">
        <v>4333</v>
      </c>
      <c r="G1640" s="14"/>
      <c r="H1640" s="14" t="s">
        <v>4191</v>
      </c>
      <c r="I1640" s="15">
        <v>193.14</v>
      </c>
      <c r="J1640" s="77"/>
      <c r="K1640" s="92"/>
    </row>
    <row r="1641" spans="1:11" ht="78" customHeight="1" x14ac:dyDescent="0.25">
      <c r="A1641" s="14" t="s">
        <v>3751</v>
      </c>
      <c r="B1641" s="14" t="s">
        <v>4192</v>
      </c>
      <c r="C1641" s="14" t="s">
        <v>4193</v>
      </c>
      <c r="D1641" s="16">
        <v>45743</v>
      </c>
      <c r="E1641" s="16">
        <v>45804</v>
      </c>
      <c r="F1641" s="14" t="s">
        <v>4333</v>
      </c>
      <c r="G1641" s="14"/>
      <c r="H1641" s="14" t="s">
        <v>1347</v>
      </c>
      <c r="I1641" s="15">
        <v>34.44</v>
      </c>
      <c r="J1641" s="77"/>
      <c r="K1641" s="92"/>
    </row>
    <row r="1642" spans="1:11" ht="73.8" customHeight="1" x14ac:dyDescent="0.25">
      <c r="A1642" s="14" t="s">
        <v>3751</v>
      </c>
      <c r="B1642" s="14" t="s">
        <v>4194</v>
      </c>
      <c r="C1642" s="14" t="s">
        <v>1815</v>
      </c>
      <c r="D1642" s="16">
        <v>45786</v>
      </c>
      <c r="E1642" s="16">
        <v>45804</v>
      </c>
      <c r="F1642" s="14" t="s">
        <v>4334</v>
      </c>
      <c r="G1642" s="14" t="s">
        <v>4195</v>
      </c>
      <c r="H1642" s="14" t="s">
        <v>4196</v>
      </c>
      <c r="I1642" s="15">
        <v>150</v>
      </c>
      <c r="J1642" s="77"/>
      <c r="K1642" s="92"/>
    </row>
    <row r="1643" spans="1:11" ht="67.8" customHeight="1" x14ac:dyDescent="0.25">
      <c r="A1643" s="14" t="s">
        <v>3751</v>
      </c>
      <c r="B1643" s="14" t="s">
        <v>4197</v>
      </c>
      <c r="C1643" s="14" t="s">
        <v>2409</v>
      </c>
      <c r="D1643" s="16">
        <v>45757</v>
      </c>
      <c r="E1643" s="16">
        <v>45804</v>
      </c>
      <c r="F1643" s="14" t="s">
        <v>4335</v>
      </c>
      <c r="G1643" s="14" t="s">
        <v>4200</v>
      </c>
      <c r="H1643" s="14" t="s">
        <v>4202</v>
      </c>
      <c r="I1643" s="15">
        <v>984</v>
      </c>
      <c r="J1643" s="77"/>
      <c r="K1643" s="92"/>
    </row>
    <row r="1644" spans="1:11" ht="78" customHeight="1" x14ac:dyDescent="0.25">
      <c r="A1644" s="14" t="s">
        <v>3751</v>
      </c>
      <c r="B1644" s="14" t="s">
        <v>4198</v>
      </c>
      <c r="C1644" s="14" t="s">
        <v>4199</v>
      </c>
      <c r="D1644" s="16">
        <v>45775</v>
      </c>
      <c r="E1644" s="16">
        <v>45804</v>
      </c>
      <c r="F1644" s="14" t="s">
        <v>4337</v>
      </c>
      <c r="G1644" s="14" t="s">
        <v>4201</v>
      </c>
      <c r="H1644" s="14" t="s">
        <v>4203</v>
      </c>
      <c r="I1644" s="15">
        <v>51.84</v>
      </c>
      <c r="J1644" s="77"/>
      <c r="K1644" s="92"/>
    </row>
    <row r="1645" spans="1:11" ht="75.599999999999994" customHeight="1" x14ac:dyDescent="0.25">
      <c r="A1645" s="14" t="s">
        <v>3751</v>
      </c>
      <c r="B1645" s="14" t="s">
        <v>4204</v>
      </c>
      <c r="C1645" s="14" t="s">
        <v>4205</v>
      </c>
      <c r="D1645" s="16">
        <v>45775</v>
      </c>
      <c r="E1645" s="16">
        <v>45804</v>
      </c>
      <c r="F1645" s="14" t="s">
        <v>4338</v>
      </c>
      <c r="G1645" s="14" t="s">
        <v>4208</v>
      </c>
      <c r="H1645" s="14" t="s">
        <v>4210</v>
      </c>
      <c r="I1645" s="15">
        <v>12.99</v>
      </c>
      <c r="J1645" s="77"/>
      <c r="K1645" s="92"/>
    </row>
    <row r="1646" spans="1:11" ht="73.8" customHeight="1" x14ac:dyDescent="0.25">
      <c r="A1646" s="14" t="s">
        <v>3751</v>
      </c>
      <c r="B1646" s="14" t="s">
        <v>4206</v>
      </c>
      <c r="C1646" s="14" t="s">
        <v>4207</v>
      </c>
      <c r="D1646" s="16">
        <v>45771</v>
      </c>
      <c r="E1646" s="16">
        <v>45804</v>
      </c>
      <c r="F1646" s="14" t="s">
        <v>4336</v>
      </c>
      <c r="G1646" s="14" t="s">
        <v>4209</v>
      </c>
      <c r="H1646" s="14" t="s">
        <v>4211</v>
      </c>
      <c r="I1646" s="15">
        <v>25.96</v>
      </c>
      <c r="J1646" s="77"/>
      <c r="K1646" s="92"/>
    </row>
    <row r="1647" spans="1:11" ht="73.2" customHeight="1" x14ac:dyDescent="0.25">
      <c r="A1647" s="14" t="s">
        <v>3751</v>
      </c>
      <c r="B1647" s="14" t="s">
        <v>4212</v>
      </c>
      <c r="C1647" s="14" t="s">
        <v>4213</v>
      </c>
      <c r="D1647" s="16">
        <v>45775</v>
      </c>
      <c r="E1647" s="16">
        <v>45804</v>
      </c>
      <c r="F1647" s="14" t="s">
        <v>4339</v>
      </c>
      <c r="G1647" s="14"/>
      <c r="H1647" s="14" t="s">
        <v>1347</v>
      </c>
      <c r="I1647" s="15">
        <v>171.6</v>
      </c>
      <c r="J1647" s="77"/>
      <c r="K1647" s="92"/>
    </row>
    <row r="1648" spans="1:11" ht="55.8" customHeight="1" x14ac:dyDescent="0.25">
      <c r="A1648" s="14" t="s">
        <v>1753</v>
      </c>
      <c r="B1648" s="313" t="s">
        <v>4340</v>
      </c>
      <c r="C1648" s="313"/>
      <c r="D1648" s="321">
        <v>45817</v>
      </c>
      <c r="E1648" s="321"/>
      <c r="F1648" s="313" t="s">
        <v>4341</v>
      </c>
      <c r="G1648" s="313"/>
      <c r="H1648" s="313" t="s">
        <v>1974</v>
      </c>
      <c r="I1648" s="322">
        <v>12790.22</v>
      </c>
      <c r="J1648" s="323">
        <v>4</v>
      </c>
      <c r="K1648" s="92"/>
    </row>
    <row r="1649" spans="1:11" ht="54" customHeight="1" x14ac:dyDescent="0.25">
      <c r="A1649" s="14" t="s">
        <v>1753</v>
      </c>
      <c r="B1649" s="14" t="s">
        <v>4340</v>
      </c>
      <c r="C1649" s="14"/>
      <c r="D1649" s="16">
        <v>45817</v>
      </c>
      <c r="E1649" s="16"/>
      <c r="F1649" s="14" t="s">
        <v>4342</v>
      </c>
      <c r="G1649" s="14"/>
      <c r="H1649" s="14" t="s">
        <v>4343</v>
      </c>
      <c r="I1649" s="15">
        <v>8445.11</v>
      </c>
      <c r="J1649" s="77">
        <v>3</v>
      </c>
      <c r="K1649" s="92"/>
    </row>
    <row r="1650" spans="1:11" ht="58.8" customHeight="1" x14ac:dyDescent="0.25">
      <c r="A1650" s="14" t="s">
        <v>1753</v>
      </c>
      <c r="B1650" s="14" t="s">
        <v>4340</v>
      </c>
      <c r="C1650" s="14"/>
      <c r="D1650" s="16">
        <v>45817</v>
      </c>
      <c r="E1650" s="16"/>
      <c r="F1650" s="14" t="s">
        <v>4344</v>
      </c>
      <c r="G1650" s="14"/>
      <c r="H1650" s="14" t="s">
        <v>4345</v>
      </c>
      <c r="I1650" s="15">
        <v>15472.36</v>
      </c>
      <c r="J1650" s="77">
        <v>5</v>
      </c>
      <c r="K1650" s="92"/>
    </row>
    <row r="1651" spans="1:11" ht="25.2" customHeight="1" x14ac:dyDescent="0.25">
      <c r="A1651" s="14" t="s">
        <v>1753</v>
      </c>
      <c r="B1651" s="14" t="s">
        <v>4346</v>
      </c>
      <c r="C1651" s="14"/>
      <c r="D1651" s="16">
        <v>45835</v>
      </c>
      <c r="E1651" s="16"/>
      <c r="F1651" s="14" t="s">
        <v>5638</v>
      </c>
      <c r="G1651" s="14"/>
      <c r="H1651" s="14" t="s">
        <v>1806</v>
      </c>
      <c r="I1651" s="15">
        <v>222.64</v>
      </c>
      <c r="J1651" s="77">
        <v>3</v>
      </c>
      <c r="K1651" s="92"/>
    </row>
    <row r="1652" spans="1:11" ht="25.2" customHeight="1" x14ac:dyDescent="0.25">
      <c r="A1652" s="14" t="s">
        <v>1753</v>
      </c>
      <c r="B1652" s="14" t="s">
        <v>4346</v>
      </c>
      <c r="C1652" s="14"/>
      <c r="D1652" s="16">
        <v>45835</v>
      </c>
      <c r="E1652" s="16"/>
      <c r="F1652" s="14" t="s">
        <v>5638</v>
      </c>
      <c r="G1652" s="14"/>
      <c r="H1652" s="14" t="s">
        <v>1806</v>
      </c>
      <c r="I1652" s="15">
        <v>556.6</v>
      </c>
      <c r="J1652" s="77">
        <v>5</v>
      </c>
      <c r="K1652" s="92"/>
    </row>
    <row r="1653" spans="1:11" ht="25.2" customHeight="1" x14ac:dyDescent="0.25">
      <c r="A1653" s="14" t="s">
        <v>1753</v>
      </c>
      <c r="B1653" s="14" t="s">
        <v>4346</v>
      </c>
      <c r="C1653" s="14"/>
      <c r="D1653" s="16">
        <v>45835</v>
      </c>
      <c r="E1653" s="16"/>
      <c r="F1653" s="14" t="s">
        <v>5638</v>
      </c>
      <c r="G1653" s="14"/>
      <c r="H1653" s="14" t="s">
        <v>1806</v>
      </c>
      <c r="I1653" s="15">
        <v>445.28</v>
      </c>
      <c r="J1653" s="77">
        <v>4</v>
      </c>
      <c r="K1653" s="92"/>
    </row>
    <row r="1654" spans="1:11" ht="20.399999999999999" x14ac:dyDescent="0.25">
      <c r="A1654" s="14" t="s">
        <v>1753</v>
      </c>
      <c r="B1654" s="14" t="s">
        <v>4419</v>
      </c>
      <c r="C1654" s="14" t="s">
        <v>4420</v>
      </c>
      <c r="D1654" s="16">
        <v>45810</v>
      </c>
      <c r="E1654" s="16"/>
      <c r="F1654" s="14" t="s">
        <v>4421</v>
      </c>
      <c r="G1654" s="14" t="s">
        <v>2206</v>
      </c>
      <c r="H1654" s="14" t="s">
        <v>2209</v>
      </c>
      <c r="I1654" s="15">
        <v>354.71</v>
      </c>
      <c r="J1654" s="77">
        <v>4</v>
      </c>
      <c r="K1654" s="92"/>
    </row>
    <row r="1655" spans="1:11" ht="20.399999999999999" x14ac:dyDescent="0.25">
      <c r="A1655" s="14" t="s">
        <v>1753</v>
      </c>
      <c r="B1655" s="14" t="s">
        <v>4422</v>
      </c>
      <c r="C1655" s="14" t="s">
        <v>4423</v>
      </c>
      <c r="D1655" s="16">
        <v>45811</v>
      </c>
      <c r="E1655" s="16"/>
      <c r="F1655" s="14" t="s">
        <v>4424</v>
      </c>
      <c r="G1655" s="14" t="s">
        <v>4425</v>
      </c>
      <c r="H1655" s="14" t="s">
        <v>4426</v>
      </c>
      <c r="I1655" s="15">
        <v>904.71</v>
      </c>
      <c r="J1655" s="77">
        <v>4</v>
      </c>
      <c r="K1655" s="92"/>
    </row>
    <row r="1656" spans="1:11" ht="36" customHeight="1" x14ac:dyDescent="0.25">
      <c r="A1656" s="14" t="s">
        <v>1753</v>
      </c>
      <c r="B1656" s="14" t="s">
        <v>4427</v>
      </c>
      <c r="C1656" s="14" t="s">
        <v>4428</v>
      </c>
      <c r="D1656" s="16">
        <v>45812</v>
      </c>
      <c r="E1656" s="16"/>
      <c r="F1656" s="14" t="s">
        <v>4429</v>
      </c>
      <c r="G1656" s="14" t="s">
        <v>2214</v>
      </c>
      <c r="H1656" s="14" t="s">
        <v>2215</v>
      </c>
      <c r="I1656" s="15">
        <v>434.1</v>
      </c>
      <c r="J1656" s="77">
        <v>4</v>
      </c>
      <c r="K1656" s="92"/>
    </row>
    <row r="1657" spans="1:11" ht="20.399999999999999" x14ac:dyDescent="0.25">
      <c r="A1657" s="14" t="s">
        <v>1753</v>
      </c>
      <c r="B1657" s="14" t="s">
        <v>4430</v>
      </c>
      <c r="C1657" s="14" t="s">
        <v>4431</v>
      </c>
      <c r="D1657" s="16">
        <v>45812</v>
      </c>
      <c r="E1657" s="16"/>
      <c r="F1657" s="14" t="s">
        <v>4434</v>
      </c>
      <c r="G1657" s="14" t="s">
        <v>2219</v>
      </c>
      <c r="H1657" s="14" t="s">
        <v>2220</v>
      </c>
      <c r="I1657" s="15">
        <v>99.76</v>
      </c>
      <c r="J1657" s="77">
        <v>4</v>
      </c>
      <c r="K1657" s="92"/>
    </row>
    <row r="1658" spans="1:11" ht="23.4" customHeight="1" x14ac:dyDescent="0.25">
      <c r="A1658" s="14" t="s">
        <v>1753</v>
      </c>
      <c r="B1658" s="14" t="s">
        <v>4432</v>
      </c>
      <c r="C1658" s="14" t="s">
        <v>4433</v>
      </c>
      <c r="D1658" s="16">
        <v>45812</v>
      </c>
      <c r="E1658" s="16"/>
      <c r="F1658" s="14" t="s">
        <v>4435</v>
      </c>
      <c r="G1658" s="14" t="s">
        <v>2219</v>
      </c>
      <c r="H1658" s="14" t="s">
        <v>2220</v>
      </c>
      <c r="I1658" s="15">
        <v>5475.3</v>
      </c>
      <c r="J1658" s="77">
        <v>4</v>
      </c>
      <c r="K1658" s="92"/>
    </row>
    <row r="1659" spans="1:11" ht="37.799999999999997" customHeight="1" x14ac:dyDescent="0.25">
      <c r="A1659" s="14" t="s">
        <v>1753</v>
      </c>
      <c r="B1659" s="14" t="s">
        <v>4436</v>
      </c>
      <c r="C1659" s="14" t="s">
        <v>4437</v>
      </c>
      <c r="D1659" s="16">
        <v>45813</v>
      </c>
      <c r="E1659" s="16"/>
      <c r="F1659" s="14" t="s">
        <v>4438</v>
      </c>
      <c r="G1659" s="14" t="s">
        <v>2226</v>
      </c>
      <c r="H1659" s="14" t="s">
        <v>2228</v>
      </c>
      <c r="I1659" s="15">
        <v>407.75</v>
      </c>
      <c r="J1659" s="77">
        <v>4</v>
      </c>
      <c r="K1659" s="92"/>
    </row>
    <row r="1660" spans="1:11" ht="36.6" customHeight="1" x14ac:dyDescent="0.25">
      <c r="A1660" s="14" t="s">
        <v>1753</v>
      </c>
      <c r="B1660" s="14" t="s">
        <v>4439</v>
      </c>
      <c r="C1660" s="14" t="s">
        <v>4440</v>
      </c>
      <c r="D1660" s="16">
        <v>45818</v>
      </c>
      <c r="E1660" s="16"/>
      <c r="F1660" s="14" t="s">
        <v>4441</v>
      </c>
      <c r="G1660" s="14" t="s">
        <v>2232</v>
      </c>
      <c r="H1660" s="14" t="s">
        <v>2233</v>
      </c>
      <c r="I1660" s="15">
        <v>60.89</v>
      </c>
      <c r="J1660" s="77">
        <v>4</v>
      </c>
      <c r="K1660" s="92"/>
    </row>
    <row r="1661" spans="1:11" ht="20.399999999999999" x14ac:dyDescent="0.25">
      <c r="A1661" s="14" t="s">
        <v>1753</v>
      </c>
      <c r="B1661" s="14" t="s">
        <v>4442</v>
      </c>
      <c r="C1661" s="14" t="s">
        <v>4443</v>
      </c>
      <c r="D1661" s="16">
        <v>45819</v>
      </c>
      <c r="E1661" s="16"/>
      <c r="F1661" s="14" t="s">
        <v>4444</v>
      </c>
      <c r="G1661" s="14" t="s">
        <v>2242</v>
      </c>
      <c r="H1661" s="14" t="s">
        <v>2243</v>
      </c>
      <c r="I1661" s="15">
        <v>123</v>
      </c>
      <c r="J1661" s="77">
        <v>4</v>
      </c>
      <c r="K1661" s="92"/>
    </row>
    <row r="1662" spans="1:11" ht="22.2" customHeight="1" x14ac:dyDescent="0.25">
      <c r="A1662" s="14" t="s">
        <v>1753</v>
      </c>
      <c r="B1662" s="14" t="s">
        <v>4445</v>
      </c>
      <c r="C1662" s="14" t="s">
        <v>4446</v>
      </c>
      <c r="D1662" s="16">
        <v>45820</v>
      </c>
      <c r="E1662" s="16"/>
      <c r="F1662" s="14" t="s">
        <v>4447</v>
      </c>
      <c r="G1662" s="14" t="s">
        <v>2237</v>
      </c>
      <c r="H1662" s="14" t="s">
        <v>2238</v>
      </c>
      <c r="I1662" s="15">
        <v>83.25</v>
      </c>
      <c r="J1662" s="77">
        <v>4</v>
      </c>
      <c r="K1662" s="92"/>
    </row>
    <row r="1663" spans="1:11" ht="18.600000000000001" customHeight="1" x14ac:dyDescent="0.25">
      <c r="A1663" s="14" t="s">
        <v>1753</v>
      </c>
      <c r="B1663" s="14" t="s">
        <v>4448</v>
      </c>
      <c r="C1663" s="14" t="s">
        <v>4449</v>
      </c>
      <c r="D1663" s="16">
        <v>45824</v>
      </c>
      <c r="E1663" s="16"/>
      <c r="F1663" s="14" t="s">
        <v>4450</v>
      </c>
      <c r="G1663" s="14" t="s">
        <v>3262</v>
      </c>
      <c r="H1663" s="14" t="s">
        <v>3263</v>
      </c>
      <c r="I1663" s="15">
        <v>2500</v>
      </c>
      <c r="J1663" s="77">
        <v>4</v>
      </c>
      <c r="K1663" s="92"/>
    </row>
    <row r="1664" spans="1:11" ht="20.399999999999999" x14ac:dyDescent="0.25">
      <c r="A1664" s="14" t="s">
        <v>1753</v>
      </c>
      <c r="B1664" s="14" t="s">
        <v>4451</v>
      </c>
      <c r="C1664" s="14" t="s">
        <v>4452</v>
      </c>
      <c r="D1664" s="16">
        <v>45833</v>
      </c>
      <c r="E1664" s="16"/>
      <c r="F1664" s="14" t="s">
        <v>4453</v>
      </c>
      <c r="G1664" s="14" t="s">
        <v>2272</v>
      </c>
      <c r="H1664" s="14" t="s">
        <v>2273</v>
      </c>
      <c r="I1664" s="15">
        <v>51.66</v>
      </c>
      <c r="J1664" s="77">
        <v>4</v>
      </c>
      <c r="K1664" s="92"/>
    </row>
    <row r="1665" spans="1:11" ht="20.399999999999999" x14ac:dyDescent="0.25">
      <c r="A1665" s="14" t="s">
        <v>1753</v>
      </c>
      <c r="B1665" s="14" t="s">
        <v>4454</v>
      </c>
      <c r="C1665" s="14" t="s">
        <v>4455</v>
      </c>
      <c r="D1665" s="16">
        <v>45838</v>
      </c>
      <c r="E1665" s="16"/>
      <c r="F1665" s="14" t="s">
        <v>4456</v>
      </c>
      <c r="G1665" s="14" t="s">
        <v>2208</v>
      </c>
      <c r="H1665" s="14" t="s">
        <v>2058</v>
      </c>
      <c r="I1665" s="15">
        <v>108.63</v>
      </c>
      <c r="J1665" s="77">
        <v>3</v>
      </c>
      <c r="K1665" s="92"/>
    </row>
    <row r="1666" spans="1:11" ht="20.399999999999999" x14ac:dyDescent="0.25">
      <c r="A1666" s="14" t="s">
        <v>1753</v>
      </c>
      <c r="B1666" s="14" t="s">
        <v>4454</v>
      </c>
      <c r="C1666" s="14" t="s">
        <v>4455</v>
      </c>
      <c r="D1666" s="16">
        <v>45838</v>
      </c>
      <c r="E1666" s="16"/>
      <c r="F1666" s="14" t="s">
        <v>4456</v>
      </c>
      <c r="G1666" s="14" t="s">
        <v>2208</v>
      </c>
      <c r="H1666" s="14" t="s">
        <v>2058</v>
      </c>
      <c r="I1666" s="15">
        <v>112.36</v>
      </c>
      <c r="J1666" s="77">
        <v>5</v>
      </c>
      <c r="K1666" s="92"/>
    </row>
    <row r="1667" spans="1:11" ht="20.399999999999999" x14ac:dyDescent="0.25">
      <c r="A1667" s="14" t="s">
        <v>1753</v>
      </c>
      <c r="B1667" s="14" t="s">
        <v>4454</v>
      </c>
      <c r="C1667" s="14" t="s">
        <v>4455</v>
      </c>
      <c r="D1667" s="16">
        <v>45838</v>
      </c>
      <c r="E1667" s="16"/>
      <c r="F1667" s="14" t="s">
        <v>4456</v>
      </c>
      <c r="G1667" s="14" t="s">
        <v>2208</v>
      </c>
      <c r="H1667" s="14" t="s">
        <v>2058</v>
      </c>
      <c r="I1667" s="15">
        <v>447.13</v>
      </c>
      <c r="J1667" s="77">
        <v>4</v>
      </c>
      <c r="K1667" s="92"/>
    </row>
    <row r="1668" spans="1:11" ht="20.399999999999999" x14ac:dyDescent="0.25">
      <c r="A1668" s="14" t="s">
        <v>1753</v>
      </c>
      <c r="B1668" s="14" t="s">
        <v>4457</v>
      </c>
      <c r="C1668" s="14" t="s">
        <v>4458</v>
      </c>
      <c r="D1668" s="16">
        <v>45811</v>
      </c>
      <c r="E1668" s="16"/>
      <c r="F1668" s="14" t="s">
        <v>4461</v>
      </c>
      <c r="G1668" s="14"/>
      <c r="H1668" s="14" t="s">
        <v>4463</v>
      </c>
      <c r="I1668" s="15">
        <v>439.4</v>
      </c>
      <c r="J1668" s="77">
        <v>4</v>
      </c>
      <c r="K1668" s="92"/>
    </row>
    <row r="1669" spans="1:11" ht="30.6" x14ac:dyDescent="0.25">
      <c r="A1669" s="14" t="s">
        <v>1753</v>
      </c>
      <c r="B1669" s="14" t="s">
        <v>4459</v>
      </c>
      <c r="C1669" s="14" t="s">
        <v>4460</v>
      </c>
      <c r="D1669" s="16">
        <v>45811</v>
      </c>
      <c r="E1669" s="16"/>
      <c r="F1669" s="14" t="s">
        <v>4462</v>
      </c>
      <c r="G1669" s="14"/>
      <c r="H1669" s="14" t="s">
        <v>4463</v>
      </c>
      <c r="I1669" s="15">
        <v>320.89</v>
      </c>
      <c r="J1669" s="77">
        <v>4</v>
      </c>
      <c r="K1669" s="92"/>
    </row>
    <row r="1670" spans="1:11" ht="24" customHeight="1" x14ac:dyDescent="0.25">
      <c r="A1670" s="14" t="s">
        <v>1753</v>
      </c>
      <c r="B1670" s="14" t="s">
        <v>4464</v>
      </c>
      <c r="C1670" s="14" t="s">
        <v>4465</v>
      </c>
      <c r="D1670" s="16">
        <v>45820</v>
      </c>
      <c r="E1670" s="16"/>
      <c r="F1670" s="14" t="s">
        <v>4466</v>
      </c>
      <c r="G1670" s="14"/>
      <c r="H1670" s="14" t="s">
        <v>4467</v>
      </c>
      <c r="I1670" s="15">
        <v>155</v>
      </c>
      <c r="J1670" s="77">
        <v>4</v>
      </c>
      <c r="K1670" s="92"/>
    </row>
    <row r="1671" spans="1:11" ht="36" customHeight="1" x14ac:dyDescent="0.25">
      <c r="A1671" s="14" t="s">
        <v>1753</v>
      </c>
      <c r="B1671" s="14" t="s">
        <v>4468</v>
      </c>
      <c r="C1671" s="14" t="s">
        <v>4469</v>
      </c>
      <c r="D1671" s="16">
        <v>45817</v>
      </c>
      <c r="E1671" s="16"/>
      <c r="F1671" s="14" t="s">
        <v>4472</v>
      </c>
      <c r="G1671" s="14"/>
      <c r="H1671" s="14" t="s">
        <v>4474</v>
      </c>
      <c r="I1671" s="15">
        <v>337.89</v>
      </c>
      <c r="J1671" s="77">
        <v>4</v>
      </c>
      <c r="K1671" s="92"/>
    </row>
    <row r="1672" spans="1:11" ht="39.6" customHeight="1" x14ac:dyDescent="0.25">
      <c r="A1672" s="14" t="s">
        <v>1753</v>
      </c>
      <c r="B1672" s="14" t="s">
        <v>4470</v>
      </c>
      <c r="C1672" s="14" t="s">
        <v>4471</v>
      </c>
      <c r="D1672" s="16">
        <v>45817</v>
      </c>
      <c r="E1672" s="16"/>
      <c r="F1672" s="14" t="s">
        <v>4473</v>
      </c>
      <c r="G1672" s="14"/>
      <c r="H1672" s="14" t="s">
        <v>4474</v>
      </c>
      <c r="I1672" s="15">
        <v>858.01</v>
      </c>
      <c r="J1672" s="77">
        <v>4</v>
      </c>
      <c r="K1672" s="92"/>
    </row>
    <row r="1673" spans="1:11" ht="16.2" customHeight="1" x14ac:dyDescent="0.25">
      <c r="A1673" s="14" t="s">
        <v>1753</v>
      </c>
      <c r="B1673" s="14" t="s">
        <v>4475</v>
      </c>
      <c r="C1673" s="14" t="s">
        <v>4476</v>
      </c>
      <c r="D1673" s="16">
        <v>45826</v>
      </c>
      <c r="E1673" s="16"/>
      <c r="F1673" s="14" t="s">
        <v>4477</v>
      </c>
      <c r="G1673" s="14"/>
      <c r="H1673" s="14" t="s">
        <v>2360</v>
      </c>
      <c r="I1673" s="15">
        <v>13.94</v>
      </c>
      <c r="J1673" s="77">
        <v>4</v>
      </c>
      <c r="K1673" s="92"/>
    </row>
    <row r="1674" spans="1:11" ht="25.2" customHeight="1" x14ac:dyDescent="0.25">
      <c r="A1674" s="14" t="s">
        <v>1753</v>
      </c>
      <c r="B1674" s="14" t="s">
        <v>4503</v>
      </c>
      <c r="C1674" s="14" t="s">
        <v>4504</v>
      </c>
      <c r="D1674" s="16">
        <v>45813</v>
      </c>
      <c r="E1674" s="16"/>
      <c r="F1674" s="14" t="s">
        <v>4507</v>
      </c>
      <c r="G1674" s="14" t="s">
        <v>2303</v>
      </c>
      <c r="H1674" s="14" t="s">
        <v>2304</v>
      </c>
      <c r="I1674" s="15">
        <v>750</v>
      </c>
      <c r="J1674" s="77">
        <v>5</v>
      </c>
      <c r="K1674" s="92"/>
    </row>
    <row r="1675" spans="1:11" ht="23.4" customHeight="1" x14ac:dyDescent="0.25">
      <c r="A1675" s="14" t="s">
        <v>1753</v>
      </c>
      <c r="B1675" s="14" t="s">
        <v>4505</v>
      </c>
      <c r="C1675" s="14" t="s">
        <v>4506</v>
      </c>
      <c r="D1675" s="16">
        <v>45817</v>
      </c>
      <c r="E1675" s="16"/>
      <c r="F1675" s="14" t="s">
        <v>4508</v>
      </c>
      <c r="G1675" s="14" t="s">
        <v>2032</v>
      </c>
      <c r="H1675" s="14" t="s">
        <v>2033</v>
      </c>
      <c r="I1675" s="15">
        <v>180</v>
      </c>
      <c r="J1675" s="77">
        <v>3</v>
      </c>
      <c r="K1675" s="92"/>
    </row>
    <row r="1676" spans="1:11" ht="15" customHeight="1" x14ac:dyDescent="0.25">
      <c r="A1676" s="14" t="s">
        <v>1753</v>
      </c>
      <c r="B1676" s="14" t="s">
        <v>4525</v>
      </c>
      <c r="C1676" s="14" t="s">
        <v>4526</v>
      </c>
      <c r="D1676" s="16">
        <v>45818</v>
      </c>
      <c r="E1676" s="16"/>
      <c r="F1676" s="14" t="s">
        <v>4527</v>
      </c>
      <c r="G1676" s="14" t="s">
        <v>2018</v>
      </c>
      <c r="H1676" s="14" t="s">
        <v>2019</v>
      </c>
      <c r="I1676" s="15">
        <v>1000</v>
      </c>
      <c r="J1676" s="77">
        <v>2</v>
      </c>
      <c r="K1676" s="92"/>
    </row>
    <row r="1677" spans="1:11" ht="38.4" customHeight="1" x14ac:dyDescent="0.25">
      <c r="A1677" s="14" t="s">
        <v>1753</v>
      </c>
      <c r="B1677" s="14" t="s">
        <v>4536</v>
      </c>
      <c r="C1677" s="14" t="s">
        <v>4537</v>
      </c>
      <c r="D1677" s="16">
        <v>45819</v>
      </c>
      <c r="E1677" s="16"/>
      <c r="F1677" s="14" t="s">
        <v>4538</v>
      </c>
      <c r="G1677" s="14" t="s">
        <v>2401</v>
      </c>
      <c r="H1677" s="14" t="s">
        <v>2402</v>
      </c>
      <c r="I1677" s="15">
        <v>1750</v>
      </c>
      <c r="J1677" s="77">
        <v>5</v>
      </c>
      <c r="K1677" s="92"/>
    </row>
    <row r="1678" spans="1:11" ht="27" customHeight="1" x14ac:dyDescent="0.25">
      <c r="A1678" s="14" t="s">
        <v>1753</v>
      </c>
      <c r="B1678" s="14" t="s">
        <v>4627</v>
      </c>
      <c r="C1678" s="14" t="s">
        <v>4628</v>
      </c>
      <c r="D1678" s="16">
        <v>45826</v>
      </c>
      <c r="E1678" s="16"/>
      <c r="F1678" s="14" t="s">
        <v>4629</v>
      </c>
      <c r="G1678" s="14" t="s">
        <v>4630</v>
      </c>
      <c r="H1678" s="14" t="s">
        <v>4631</v>
      </c>
      <c r="I1678" s="15">
        <v>365.31</v>
      </c>
      <c r="J1678" s="77">
        <v>5</v>
      </c>
      <c r="K1678" s="92"/>
    </row>
    <row r="1679" spans="1:11" ht="38.4" customHeight="1" x14ac:dyDescent="0.25">
      <c r="A1679" s="14" t="s">
        <v>1753</v>
      </c>
      <c r="B1679" s="14" t="s">
        <v>4648</v>
      </c>
      <c r="C1679" s="14" t="s">
        <v>4649</v>
      </c>
      <c r="D1679" s="16">
        <v>45827</v>
      </c>
      <c r="E1679" s="16"/>
      <c r="F1679" s="14" t="s">
        <v>4650</v>
      </c>
      <c r="G1679" s="14" t="s">
        <v>2333</v>
      </c>
      <c r="H1679" s="14" t="s">
        <v>2334</v>
      </c>
      <c r="I1679" s="15">
        <v>750</v>
      </c>
      <c r="J1679" s="77">
        <v>3</v>
      </c>
      <c r="K1679" s="92"/>
    </row>
    <row r="1680" spans="1:11" ht="29.4" customHeight="1" x14ac:dyDescent="0.25">
      <c r="A1680" s="14" t="s">
        <v>1753</v>
      </c>
      <c r="B1680" s="14" t="s">
        <v>4654</v>
      </c>
      <c r="C1680" s="14" t="s">
        <v>4655</v>
      </c>
      <c r="D1680" s="16">
        <v>45827</v>
      </c>
      <c r="E1680" s="16"/>
      <c r="F1680" s="14" t="s">
        <v>4656</v>
      </c>
      <c r="G1680" s="14" t="s">
        <v>2338</v>
      </c>
      <c r="H1680" s="14" t="s">
        <v>2339</v>
      </c>
      <c r="I1680" s="15">
        <v>233.74</v>
      </c>
      <c r="J1680" s="77">
        <v>2</v>
      </c>
      <c r="K1680" s="92"/>
    </row>
    <row r="1681" spans="1:11" ht="36.6" customHeight="1" x14ac:dyDescent="0.25">
      <c r="A1681" s="14" t="s">
        <v>1753</v>
      </c>
      <c r="B1681" s="14" t="s">
        <v>5692</v>
      </c>
      <c r="C1681" s="14" t="s">
        <v>4654</v>
      </c>
      <c r="D1681" s="16">
        <v>45863</v>
      </c>
      <c r="E1681" s="16"/>
      <c r="F1681" s="14" t="s">
        <v>5693</v>
      </c>
      <c r="G1681" s="14" t="s">
        <v>2338</v>
      </c>
      <c r="H1681" s="14" t="s">
        <v>2339</v>
      </c>
      <c r="I1681" s="15">
        <v>53.76</v>
      </c>
      <c r="J1681" s="77">
        <v>2</v>
      </c>
      <c r="K1681" s="92"/>
    </row>
    <row r="1682" spans="1:11" ht="21" customHeight="1" x14ac:dyDescent="0.25">
      <c r="A1682" s="14" t="s">
        <v>1753</v>
      </c>
      <c r="B1682" s="14" t="s">
        <v>4657</v>
      </c>
      <c r="C1682" s="14" t="s">
        <v>4658</v>
      </c>
      <c r="D1682" s="16">
        <v>45827</v>
      </c>
      <c r="E1682" s="16"/>
      <c r="F1682" s="14" t="s">
        <v>4527</v>
      </c>
      <c r="G1682" s="14" t="s">
        <v>2036</v>
      </c>
      <c r="H1682" s="14" t="s">
        <v>2037</v>
      </c>
      <c r="I1682" s="15">
        <v>400</v>
      </c>
      <c r="J1682" s="77">
        <v>2</v>
      </c>
      <c r="K1682" s="92"/>
    </row>
    <row r="1683" spans="1:11" ht="29.4" customHeight="1" x14ac:dyDescent="0.25">
      <c r="A1683" s="14" t="s">
        <v>1753</v>
      </c>
      <c r="B1683" s="14" t="s">
        <v>4659</v>
      </c>
      <c r="C1683" s="14" t="s">
        <v>4660</v>
      </c>
      <c r="D1683" s="16">
        <v>45827</v>
      </c>
      <c r="E1683" s="16"/>
      <c r="F1683" s="14" t="s">
        <v>4661</v>
      </c>
      <c r="G1683" s="14" t="s">
        <v>2328</v>
      </c>
      <c r="H1683" s="14" t="s">
        <v>2329</v>
      </c>
      <c r="I1683" s="15">
        <v>15</v>
      </c>
      <c r="J1683" s="77">
        <v>5</v>
      </c>
      <c r="K1683" s="92"/>
    </row>
    <row r="1684" spans="1:11" ht="30" customHeight="1" x14ac:dyDescent="0.25">
      <c r="A1684" s="14" t="s">
        <v>1753</v>
      </c>
      <c r="B1684" s="14" t="s">
        <v>4662</v>
      </c>
      <c r="C1684" s="14" t="s">
        <v>4663</v>
      </c>
      <c r="D1684" s="16">
        <v>45827</v>
      </c>
      <c r="E1684" s="16"/>
      <c r="F1684" s="14" t="s">
        <v>4664</v>
      </c>
      <c r="G1684" s="14" t="s">
        <v>3456</v>
      </c>
      <c r="H1684" s="14" t="s">
        <v>3457</v>
      </c>
      <c r="I1684" s="15">
        <v>113.24</v>
      </c>
      <c r="J1684" s="77">
        <v>5</v>
      </c>
      <c r="K1684" s="92"/>
    </row>
    <row r="1685" spans="1:11" ht="27.6" customHeight="1" x14ac:dyDescent="0.25">
      <c r="A1685" s="14" t="s">
        <v>1753</v>
      </c>
      <c r="B1685" s="14" t="s">
        <v>4716</v>
      </c>
      <c r="C1685" s="14" t="s">
        <v>4717</v>
      </c>
      <c r="D1685" s="16">
        <v>45838</v>
      </c>
      <c r="E1685" s="16"/>
      <c r="F1685" s="14" t="s">
        <v>4718</v>
      </c>
      <c r="G1685" s="14" t="s">
        <v>2036</v>
      </c>
      <c r="H1685" s="14" t="s">
        <v>2037</v>
      </c>
      <c r="I1685" s="15">
        <v>210</v>
      </c>
      <c r="J1685" s="77">
        <v>5</v>
      </c>
      <c r="K1685" s="92"/>
    </row>
    <row r="1686" spans="1:11" ht="27.6" customHeight="1" x14ac:dyDescent="0.25">
      <c r="A1686" s="14" t="s">
        <v>1753</v>
      </c>
      <c r="B1686" s="14" t="s">
        <v>4553</v>
      </c>
      <c r="C1686" s="14" t="s">
        <v>4554</v>
      </c>
      <c r="D1686" s="16">
        <v>45820</v>
      </c>
      <c r="E1686" s="16"/>
      <c r="F1686" s="14" t="s">
        <v>4555</v>
      </c>
      <c r="G1686" s="14" t="s">
        <v>2310</v>
      </c>
      <c r="H1686" s="14" t="s">
        <v>2311</v>
      </c>
      <c r="I1686" s="15">
        <v>180</v>
      </c>
      <c r="J1686" s="77">
        <v>5</v>
      </c>
      <c r="K1686" s="92"/>
    </row>
    <row r="1687" spans="1:11" ht="27.6" customHeight="1" x14ac:dyDescent="0.25">
      <c r="A1687" s="14" t="s">
        <v>1753</v>
      </c>
      <c r="B1687" s="14" t="s">
        <v>4940</v>
      </c>
      <c r="C1687" s="14" t="s">
        <v>4553</v>
      </c>
      <c r="D1687" s="16">
        <v>45827</v>
      </c>
      <c r="E1687" s="16"/>
      <c r="F1687" s="14" t="s">
        <v>4941</v>
      </c>
      <c r="G1687" s="14"/>
      <c r="H1687" s="14" t="s">
        <v>1813</v>
      </c>
      <c r="I1687" s="15">
        <v>41.4</v>
      </c>
      <c r="J1687" s="77">
        <v>5</v>
      </c>
      <c r="K1687" s="92"/>
    </row>
    <row r="1688" spans="1:11" ht="29.4" customHeight="1" x14ac:dyDescent="0.25">
      <c r="A1688" s="14" t="s">
        <v>1753</v>
      </c>
      <c r="B1688" s="14" t="s">
        <v>5072</v>
      </c>
      <c r="C1688" s="14" t="s">
        <v>5073</v>
      </c>
      <c r="D1688" s="16">
        <v>45813</v>
      </c>
      <c r="E1688" s="16"/>
      <c r="F1688" s="14" t="s">
        <v>5074</v>
      </c>
      <c r="G1688" s="14"/>
      <c r="H1688" s="14" t="s">
        <v>5075</v>
      </c>
      <c r="I1688" s="15">
        <v>51.66</v>
      </c>
      <c r="J1688" s="77">
        <v>5</v>
      </c>
      <c r="K1688" s="92"/>
    </row>
    <row r="1689" spans="1:11" ht="21" customHeight="1" x14ac:dyDescent="0.25">
      <c r="A1689" s="14" t="s">
        <v>1753</v>
      </c>
      <c r="B1689" s="14" t="s">
        <v>4340</v>
      </c>
      <c r="C1689" s="14"/>
      <c r="D1689" s="16">
        <v>45838</v>
      </c>
      <c r="E1689" s="16"/>
      <c r="F1689" s="14" t="s">
        <v>4602</v>
      </c>
      <c r="G1689" s="14"/>
      <c r="H1689" s="14" t="s">
        <v>1760</v>
      </c>
      <c r="I1689" s="15">
        <v>22</v>
      </c>
      <c r="J1689" s="77">
        <v>4</v>
      </c>
      <c r="K1689" s="92"/>
    </row>
    <row r="1690" spans="1:11" ht="99.6" customHeight="1" x14ac:dyDescent="0.25">
      <c r="A1690" s="14" t="s">
        <v>1753</v>
      </c>
      <c r="B1690" s="14"/>
      <c r="C1690" s="14"/>
      <c r="D1690" s="16"/>
      <c r="E1690" s="16"/>
      <c r="F1690" s="313" t="s">
        <v>6009</v>
      </c>
      <c r="G1690" s="14"/>
      <c r="H1690" s="14"/>
      <c r="I1690" s="15"/>
      <c r="J1690" s="77"/>
      <c r="K1690" s="92"/>
    </row>
    <row r="1691" spans="1:11" ht="36.6" customHeight="1" x14ac:dyDescent="0.25">
      <c r="A1691" s="14" t="s">
        <v>1753</v>
      </c>
      <c r="B1691" s="14" t="s">
        <v>4603</v>
      </c>
      <c r="C1691" s="14" t="s">
        <v>4604</v>
      </c>
      <c r="D1691" s="16">
        <v>45826</v>
      </c>
      <c r="E1691" s="16"/>
      <c r="F1691" s="14" t="s">
        <v>4605</v>
      </c>
      <c r="G1691" s="14" t="s">
        <v>4606</v>
      </c>
      <c r="H1691" s="14" t="s">
        <v>4607</v>
      </c>
      <c r="I1691" s="15">
        <v>319.89999999999998</v>
      </c>
      <c r="J1691" s="77">
        <v>3</v>
      </c>
      <c r="K1691" s="92"/>
    </row>
    <row r="1692" spans="1:11" ht="45.6" customHeight="1" x14ac:dyDescent="0.25">
      <c r="A1692" s="14" t="s">
        <v>1753</v>
      </c>
      <c r="B1692" s="14" t="s">
        <v>4614</v>
      </c>
      <c r="C1692" s="14" t="s">
        <v>3539</v>
      </c>
      <c r="D1692" s="16">
        <v>45826</v>
      </c>
      <c r="E1692" s="16"/>
      <c r="F1692" s="14" t="s">
        <v>4615</v>
      </c>
      <c r="G1692" s="14" t="s">
        <v>1957</v>
      </c>
      <c r="H1692" s="14" t="s">
        <v>1958</v>
      </c>
      <c r="I1692" s="15">
        <v>480</v>
      </c>
      <c r="J1692" s="77">
        <v>3</v>
      </c>
      <c r="K1692" s="92"/>
    </row>
    <row r="1693" spans="1:11" ht="31.2" customHeight="1" x14ac:dyDescent="0.25">
      <c r="A1693" s="14" t="s">
        <v>1753</v>
      </c>
      <c r="B1693" s="14" t="s">
        <v>5874</v>
      </c>
      <c r="C1693" s="14" t="s">
        <v>5875</v>
      </c>
      <c r="D1693" s="16">
        <v>45856</v>
      </c>
      <c r="E1693" s="16"/>
      <c r="F1693" s="14" t="s">
        <v>5876</v>
      </c>
      <c r="G1693" s="14" t="s">
        <v>5877</v>
      </c>
      <c r="H1693" s="14" t="s">
        <v>5878</v>
      </c>
      <c r="I1693" s="15">
        <v>1903.5</v>
      </c>
      <c r="J1693" s="77">
        <v>3</v>
      </c>
      <c r="K1693" s="92"/>
    </row>
    <row r="1694" spans="1:11" ht="31.2" customHeight="1" x14ac:dyDescent="0.25">
      <c r="A1694" s="14" t="s">
        <v>1753</v>
      </c>
      <c r="B1694" s="14" t="s">
        <v>5921</v>
      </c>
      <c r="C1694" s="14" t="s">
        <v>5922</v>
      </c>
      <c r="D1694" s="16">
        <v>45867</v>
      </c>
      <c r="E1694" s="16"/>
      <c r="F1694" s="14" t="s">
        <v>5923</v>
      </c>
      <c r="G1694" s="14" t="s">
        <v>5924</v>
      </c>
      <c r="H1694" s="14" t="s">
        <v>5925</v>
      </c>
      <c r="I1694" s="15">
        <v>1161</v>
      </c>
      <c r="J1694" s="77">
        <v>3</v>
      </c>
      <c r="K1694" s="92"/>
    </row>
    <row r="1695" spans="1:11" ht="79.2" customHeight="1" x14ac:dyDescent="0.25">
      <c r="A1695" s="14" t="s">
        <v>1753</v>
      </c>
      <c r="B1695" s="14"/>
      <c r="C1695" s="14"/>
      <c r="D1695" s="16"/>
      <c r="E1695" s="16"/>
      <c r="F1695" s="313" t="s">
        <v>5630</v>
      </c>
      <c r="G1695" s="14"/>
      <c r="H1695" s="14"/>
      <c r="I1695" s="15"/>
      <c r="J1695" s="77"/>
      <c r="K1695" s="92"/>
    </row>
    <row r="1696" spans="1:11" ht="35.4" customHeight="1" x14ac:dyDescent="0.25">
      <c r="A1696" s="14" t="s">
        <v>1753</v>
      </c>
      <c r="B1696" s="14" t="s">
        <v>4618</v>
      </c>
      <c r="C1696" s="14" t="s">
        <v>4619</v>
      </c>
      <c r="D1696" s="16">
        <v>45826</v>
      </c>
      <c r="E1696" s="16"/>
      <c r="F1696" s="14" t="s">
        <v>4620</v>
      </c>
      <c r="G1696" s="14" t="s">
        <v>2107</v>
      </c>
      <c r="H1696" s="14" t="s">
        <v>2108</v>
      </c>
      <c r="I1696" s="15">
        <v>234</v>
      </c>
      <c r="J1696" s="77">
        <v>5</v>
      </c>
      <c r="K1696" s="92"/>
    </row>
    <row r="1697" spans="1:11" ht="34.799999999999997" customHeight="1" x14ac:dyDescent="0.25">
      <c r="A1697" s="14" t="s">
        <v>1753</v>
      </c>
      <c r="B1697" s="14" t="s">
        <v>4621</v>
      </c>
      <c r="C1697" s="14" t="s">
        <v>4622</v>
      </c>
      <c r="D1697" s="16">
        <v>45826</v>
      </c>
      <c r="E1697" s="16"/>
      <c r="F1697" s="14" t="s">
        <v>4623</v>
      </c>
      <c r="G1697" s="14" t="s">
        <v>2290</v>
      </c>
      <c r="H1697" s="14" t="s">
        <v>2291</v>
      </c>
      <c r="I1697" s="15">
        <v>1283</v>
      </c>
      <c r="J1697" s="77">
        <v>5</v>
      </c>
      <c r="K1697" s="92"/>
    </row>
    <row r="1698" spans="1:11" ht="34.200000000000003" customHeight="1" x14ac:dyDescent="0.25">
      <c r="A1698" s="14" t="s">
        <v>1753</v>
      </c>
      <c r="B1698" s="14" t="s">
        <v>4624</v>
      </c>
      <c r="C1698" s="14" t="s">
        <v>4625</v>
      </c>
      <c r="D1698" s="16">
        <v>45826</v>
      </c>
      <c r="E1698" s="16"/>
      <c r="F1698" s="14" t="s">
        <v>4626</v>
      </c>
      <c r="G1698" s="14" t="s">
        <v>2102</v>
      </c>
      <c r="H1698" s="14" t="s">
        <v>2103</v>
      </c>
      <c r="I1698" s="15">
        <v>1000</v>
      </c>
      <c r="J1698" s="77">
        <v>5</v>
      </c>
      <c r="K1698" s="92"/>
    </row>
    <row r="1699" spans="1:11" ht="41.4" customHeight="1" x14ac:dyDescent="0.25">
      <c r="A1699" s="14" t="s">
        <v>1753</v>
      </c>
      <c r="B1699" s="14" t="s">
        <v>5860</v>
      </c>
      <c r="C1699" s="14" t="s">
        <v>5861</v>
      </c>
      <c r="D1699" s="16">
        <v>45855</v>
      </c>
      <c r="E1699" s="16"/>
      <c r="F1699" s="14" t="s">
        <v>5862</v>
      </c>
      <c r="G1699" s="14" t="s">
        <v>5858</v>
      </c>
      <c r="H1699" s="14" t="s">
        <v>5859</v>
      </c>
      <c r="I1699" s="15">
        <v>102</v>
      </c>
      <c r="J1699" s="77">
        <v>5</v>
      </c>
      <c r="K1699" s="92"/>
    </row>
    <row r="1700" spans="1:11" ht="41.4" customHeight="1" x14ac:dyDescent="0.25">
      <c r="A1700" s="14" t="s">
        <v>1753</v>
      </c>
      <c r="B1700" s="14" t="s">
        <v>5863</v>
      </c>
      <c r="C1700" s="14" t="s">
        <v>5864</v>
      </c>
      <c r="D1700" s="16">
        <v>45855</v>
      </c>
      <c r="E1700" s="16"/>
      <c r="F1700" s="14" t="s">
        <v>5865</v>
      </c>
      <c r="G1700" s="14" t="s">
        <v>2562</v>
      </c>
      <c r="H1700" s="14" t="s">
        <v>2563</v>
      </c>
      <c r="I1700" s="15">
        <v>7300</v>
      </c>
      <c r="J1700" s="77">
        <v>5</v>
      </c>
      <c r="K1700" s="92"/>
    </row>
    <row r="1701" spans="1:11" ht="41.4" customHeight="1" x14ac:dyDescent="0.25">
      <c r="A1701" s="14" t="s">
        <v>1753</v>
      </c>
      <c r="B1701" s="14" t="s">
        <v>6063</v>
      </c>
      <c r="C1701" s="14" t="s">
        <v>6064</v>
      </c>
      <c r="D1701" s="16">
        <v>45849</v>
      </c>
      <c r="E1701" s="16"/>
      <c r="F1701" s="14" t="s">
        <v>6069</v>
      </c>
      <c r="G1701" s="14"/>
      <c r="H1701" s="14" t="s">
        <v>2887</v>
      </c>
      <c r="I1701" s="15">
        <v>113</v>
      </c>
      <c r="J1701" s="77">
        <v>5</v>
      </c>
      <c r="K1701" s="92"/>
    </row>
    <row r="1702" spans="1:11" ht="41.4" customHeight="1" x14ac:dyDescent="0.25">
      <c r="A1702" s="14" t="s">
        <v>1753</v>
      </c>
      <c r="B1702" s="14" t="s">
        <v>6065</v>
      </c>
      <c r="C1702" s="14" t="s">
        <v>6066</v>
      </c>
      <c r="D1702" s="16">
        <v>45849</v>
      </c>
      <c r="E1702" s="16"/>
      <c r="F1702" s="14" t="s">
        <v>6069</v>
      </c>
      <c r="G1702" s="14"/>
      <c r="H1702" s="14" t="s">
        <v>5446</v>
      </c>
      <c r="I1702" s="15">
        <v>113</v>
      </c>
      <c r="J1702" s="77">
        <v>5</v>
      </c>
      <c r="K1702" s="92"/>
    </row>
    <row r="1703" spans="1:11" ht="41.4" customHeight="1" x14ac:dyDescent="0.25">
      <c r="A1703" s="14" t="s">
        <v>1753</v>
      </c>
      <c r="B1703" s="14" t="s">
        <v>6067</v>
      </c>
      <c r="C1703" s="14" t="s">
        <v>6068</v>
      </c>
      <c r="D1703" s="16">
        <v>45849</v>
      </c>
      <c r="E1703" s="16"/>
      <c r="F1703" s="14" t="s">
        <v>6069</v>
      </c>
      <c r="G1703" s="14"/>
      <c r="H1703" s="14" t="s">
        <v>6070</v>
      </c>
      <c r="I1703" s="15">
        <v>113</v>
      </c>
      <c r="J1703" s="77">
        <v>5</v>
      </c>
      <c r="K1703" s="92"/>
    </row>
    <row r="1704" spans="1:11" ht="41.4" customHeight="1" x14ac:dyDescent="0.25">
      <c r="A1704" s="14" t="s">
        <v>1753</v>
      </c>
      <c r="B1704" s="14" t="s">
        <v>6071</v>
      </c>
      <c r="C1704" s="14" t="s">
        <v>6072</v>
      </c>
      <c r="D1704" s="16">
        <v>45849</v>
      </c>
      <c r="E1704" s="16"/>
      <c r="F1704" s="14" t="s">
        <v>6069</v>
      </c>
      <c r="G1704" s="14"/>
      <c r="H1704" s="14" t="s">
        <v>2899</v>
      </c>
      <c r="I1704" s="15">
        <v>113</v>
      </c>
      <c r="J1704" s="77">
        <v>5</v>
      </c>
      <c r="K1704" s="92"/>
    </row>
    <row r="1705" spans="1:11" ht="41.4" customHeight="1" x14ac:dyDescent="0.25">
      <c r="A1705" s="14" t="s">
        <v>1753</v>
      </c>
      <c r="B1705" s="14" t="s">
        <v>6073</v>
      </c>
      <c r="C1705" s="14" t="s">
        <v>6074</v>
      </c>
      <c r="D1705" s="16">
        <v>45849</v>
      </c>
      <c r="E1705" s="16"/>
      <c r="F1705" s="14" t="s">
        <v>6069</v>
      </c>
      <c r="G1705" s="14"/>
      <c r="H1705" s="14" t="s">
        <v>6077</v>
      </c>
      <c r="I1705" s="15">
        <v>177</v>
      </c>
      <c r="J1705" s="77">
        <v>5</v>
      </c>
      <c r="K1705" s="92"/>
    </row>
    <row r="1706" spans="1:11" ht="41.4" customHeight="1" x14ac:dyDescent="0.25">
      <c r="A1706" s="14" t="s">
        <v>1753</v>
      </c>
      <c r="B1706" s="14" t="s">
        <v>6075</v>
      </c>
      <c r="C1706" s="14" t="s">
        <v>6076</v>
      </c>
      <c r="D1706" s="16">
        <v>45849</v>
      </c>
      <c r="E1706" s="16"/>
      <c r="F1706" s="14" t="s">
        <v>6069</v>
      </c>
      <c r="G1706" s="14"/>
      <c r="H1706" s="14" t="s">
        <v>5424</v>
      </c>
      <c r="I1706" s="15">
        <v>177</v>
      </c>
      <c r="J1706" s="77">
        <v>5</v>
      </c>
      <c r="K1706" s="92"/>
    </row>
    <row r="1707" spans="1:11" ht="41.4" customHeight="1" x14ac:dyDescent="0.25">
      <c r="A1707" s="14" t="s">
        <v>1753</v>
      </c>
      <c r="B1707" s="14" t="s">
        <v>6078</v>
      </c>
      <c r="C1707" s="14" t="s">
        <v>6079</v>
      </c>
      <c r="D1707" s="16">
        <v>45849</v>
      </c>
      <c r="E1707" s="16"/>
      <c r="F1707" s="14" t="s">
        <v>6069</v>
      </c>
      <c r="G1707" s="14"/>
      <c r="H1707" s="14" t="s">
        <v>6084</v>
      </c>
      <c r="I1707" s="15">
        <v>177</v>
      </c>
      <c r="J1707" s="77">
        <v>5</v>
      </c>
      <c r="K1707" s="92"/>
    </row>
    <row r="1708" spans="1:11" ht="41.4" customHeight="1" x14ac:dyDescent="0.25">
      <c r="A1708" s="14" t="s">
        <v>1753</v>
      </c>
      <c r="B1708" s="14" t="s">
        <v>6080</v>
      </c>
      <c r="C1708" s="14" t="s">
        <v>6081</v>
      </c>
      <c r="D1708" s="16">
        <v>45849</v>
      </c>
      <c r="E1708" s="16"/>
      <c r="F1708" s="14" t="s">
        <v>6069</v>
      </c>
      <c r="G1708" s="14"/>
      <c r="H1708" s="14" t="s">
        <v>4099</v>
      </c>
      <c r="I1708" s="15">
        <v>177</v>
      </c>
      <c r="J1708" s="77">
        <v>5</v>
      </c>
      <c r="K1708" s="92"/>
    </row>
    <row r="1709" spans="1:11" ht="41.4" customHeight="1" x14ac:dyDescent="0.25">
      <c r="A1709" s="14" t="s">
        <v>1753</v>
      </c>
      <c r="B1709" s="14" t="s">
        <v>6082</v>
      </c>
      <c r="C1709" s="14" t="s">
        <v>6083</v>
      </c>
      <c r="D1709" s="16">
        <v>45849</v>
      </c>
      <c r="E1709" s="16"/>
      <c r="F1709" s="14" t="s">
        <v>6069</v>
      </c>
      <c r="G1709" s="14"/>
      <c r="H1709" s="14" t="s">
        <v>4074</v>
      </c>
      <c r="I1709" s="15">
        <v>177</v>
      </c>
      <c r="J1709" s="77">
        <v>5</v>
      </c>
      <c r="K1709" s="92"/>
    </row>
    <row r="1710" spans="1:11" ht="41.4" customHeight="1" x14ac:dyDescent="0.25">
      <c r="A1710" s="14" t="s">
        <v>1753</v>
      </c>
      <c r="B1710" s="14" t="s">
        <v>6085</v>
      </c>
      <c r="C1710" s="14" t="s">
        <v>6086</v>
      </c>
      <c r="D1710" s="16">
        <v>45849</v>
      </c>
      <c r="E1710" s="16"/>
      <c r="F1710" s="14" t="s">
        <v>6069</v>
      </c>
      <c r="G1710" s="14"/>
      <c r="H1710" s="14" t="s">
        <v>6091</v>
      </c>
      <c r="I1710" s="15">
        <v>177</v>
      </c>
      <c r="J1710" s="77">
        <v>5</v>
      </c>
      <c r="K1710" s="92"/>
    </row>
    <row r="1711" spans="1:11" ht="41.4" customHeight="1" x14ac:dyDescent="0.25">
      <c r="A1711" s="14" t="s">
        <v>1753</v>
      </c>
      <c r="B1711" s="14" t="s">
        <v>6087</v>
      </c>
      <c r="C1711" s="14" t="s">
        <v>6088</v>
      </c>
      <c r="D1711" s="16">
        <v>45849</v>
      </c>
      <c r="E1711" s="16"/>
      <c r="F1711" s="14" t="s">
        <v>6069</v>
      </c>
      <c r="G1711" s="14"/>
      <c r="H1711" s="14" t="s">
        <v>5465</v>
      </c>
      <c r="I1711" s="15">
        <v>177</v>
      </c>
      <c r="J1711" s="77">
        <v>5</v>
      </c>
      <c r="K1711" s="92"/>
    </row>
    <row r="1712" spans="1:11" ht="41.4" customHeight="1" x14ac:dyDescent="0.25">
      <c r="A1712" s="14" t="s">
        <v>1753</v>
      </c>
      <c r="B1712" s="14" t="s">
        <v>6089</v>
      </c>
      <c r="C1712" s="14" t="s">
        <v>6090</v>
      </c>
      <c r="D1712" s="16">
        <v>45849</v>
      </c>
      <c r="E1712" s="16"/>
      <c r="F1712" s="14" t="s">
        <v>6069</v>
      </c>
      <c r="G1712" s="14"/>
      <c r="H1712" s="14" t="s">
        <v>3844</v>
      </c>
      <c r="I1712" s="15">
        <v>177</v>
      </c>
      <c r="J1712" s="77">
        <v>5</v>
      </c>
      <c r="K1712" s="92"/>
    </row>
    <row r="1713" spans="1:11" ht="41.4" customHeight="1" x14ac:dyDescent="0.25">
      <c r="A1713" s="14" t="s">
        <v>1753</v>
      </c>
      <c r="B1713" s="14" t="s">
        <v>6092</v>
      </c>
      <c r="C1713" s="14" t="s">
        <v>6093</v>
      </c>
      <c r="D1713" s="16">
        <v>45849</v>
      </c>
      <c r="E1713" s="16"/>
      <c r="F1713" s="14" t="s">
        <v>6069</v>
      </c>
      <c r="G1713" s="14"/>
      <c r="H1713" s="14" t="s">
        <v>2900</v>
      </c>
      <c r="I1713" s="15">
        <v>177</v>
      </c>
      <c r="J1713" s="77">
        <v>5</v>
      </c>
      <c r="K1713" s="92"/>
    </row>
    <row r="1714" spans="1:11" ht="41.4" customHeight="1" x14ac:dyDescent="0.25">
      <c r="A1714" s="14" t="s">
        <v>1753</v>
      </c>
      <c r="B1714" s="14" t="s">
        <v>6094</v>
      </c>
      <c r="C1714" s="14" t="s">
        <v>6095</v>
      </c>
      <c r="D1714" s="16">
        <v>45849</v>
      </c>
      <c r="E1714" s="16"/>
      <c r="F1714" s="14" t="s">
        <v>6069</v>
      </c>
      <c r="G1714" s="14"/>
      <c r="H1714" s="14" t="s">
        <v>2894</v>
      </c>
      <c r="I1714" s="15">
        <v>177</v>
      </c>
      <c r="J1714" s="77">
        <v>5</v>
      </c>
      <c r="K1714" s="92"/>
    </row>
    <row r="1715" spans="1:11" ht="41.4" customHeight="1" x14ac:dyDescent="0.25">
      <c r="A1715" s="14" t="s">
        <v>1753</v>
      </c>
      <c r="B1715" s="14" t="s">
        <v>6096</v>
      </c>
      <c r="C1715" s="14" t="s">
        <v>6097</v>
      </c>
      <c r="D1715" s="16">
        <v>45849</v>
      </c>
      <c r="E1715" s="16"/>
      <c r="F1715" s="14" t="s">
        <v>6069</v>
      </c>
      <c r="G1715" s="14"/>
      <c r="H1715" s="14" t="s">
        <v>2703</v>
      </c>
      <c r="I1715" s="15">
        <v>177</v>
      </c>
      <c r="J1715" s="77">
        <v>5</v>
      </c>
      <c r="K1715" s="92"/>
    </row>
    <row r="1716" spans="1:11" ht="41.4" customHeight="1" x14ac:dyDescent="0.25">
      <c r="A1716" s="14" t="s">
        <v>1753</v>
      </c>
      <c r="B1716" s="14" t="s">
        <v>6098</v>
      </c>
      <c r="C1716" s="14" t="s">
        <v>6099</v>
      </c>
      <c r="D1716" s="16">
        <v>45849</v>
      </c>
      <c r="E1716" s="16"/>
      <c r="F1716" s="14" t="s">
        <v>6069</v>
      </c>
      <c r="G1716" s="14"/>
      <c r="H1716" s="14" t="s">
        <v>2693</v>
      </c>
      <c r="I1716" s="15">
        <v>177</v>
      </c>
      <c r="J1716" s="77">
        <v>5</v>
      </c>
      <c r="K1716" s="92"/>
    </row>
    <row r="1717" spans="1:11" ht="41.4" customHeight="1" x14ac:dyDescent="0.25">
      <c r="A1717" s="14" t="s">
        <v>1753</v>
      </c>
      <c r="B1717" s="14" t="s">
        <v>6100</v>
      </c>
      <c r="C1717" s="14" t="s">
        <v>6101</v>
      </c>
      <c r="D1717" s="16">
        <v>45849</v>
      </c>
      <c r="E1717" s="16"/>
      <c r="F1717" s="14" t="s">
        <v>6069</v>
      </c>
      <c r="G1717" s="14"/>
      <c r="H1717" s="14" t="s">
        <v>2897</v>
      </c>
      <c r="I1717" s="15">
        <v>177</v>
      </c>
      <c r="J1717" s="77">
        <v>5</v>
      </c>
      <c r="K1717" s="92"/>
    </row>
    <row r="1718" spans="1:11" ht="41.4" customHeight="1" x14ac:dyDescent="0.25">
      <c r="A1718" s="14" t="s">
        <v>1753</v>
      </c>
      <c r="B1718" s="14" t="s">
        <v>6102</v>
      </c>
      <c r="C1718" s="14" t="s">
        <v>6103</v>
      </c>
      <c r="D1718" s="16">
        <v>45849</v>
      </c>
      <c r="E1718" s="16"/>
      <c r="F1718" s="14" t="s">
        <v>6069</v>
      </c>
      <c r="G1718" s="14"/>
      <c r="H1718" s="14" t="s">
        <v>3860</v>
      </c>
      <c r="I1718" s="15">
        <v>177</v>
      </c>
      <c r="J1718" s="77">
        <v>5</v>
      </c>
      <c r="K1718" s="92"/>
    </row>
    <row r="1719" spans="1:11" ht="41.4" customHeight="1" x14ac:dyDescent="0.25">
      <c r="A1719" s="14" t="s">
        <v>1753</v>
      </c>
      <c r="B1719" s="14" t="s">
        <v>6104</v>
      </c>
      <c r="C1719" s="14" t="s">
        <v>6105</v>
      </c>
      <c r="D1719" s="16">
        <v>45849</v>
      </c>
      <c r="E1719" s="16"/>
      <c r="F1719" s="14" t="s">
        <v>6069</v>
      </c>
      <c r="G1719" s="14" t="s">
        <v>6110</v>
      </c>
      <c r="H1719" s="14" t="s">
        <v>2711</v>
      </c>
      <c r="I1719" s="15">
        <v>177</v>
      </c>
      <c r="J1719" s="77">
        <v>5</v>
      </c>
      <c r="K1719" s="92"/>
    </row>
    <row r="1720" spans="1:11" ht="41.4" customHeight="1" x14ac:dyDescent="0.25">
      <c r="A1720" s="14" t="s">
        <v>1753</v>
      </c>
      <c r="B1720" s="14" t="s">
        <v>6106</v>
      </c>
      <c r="C1720" s="14" t="s">
        <v>6107</v>
      </c>
      <c r="D1720" s="16">
        <v>45849</v>
      </c>
      <c r="E1720" s="16"/>
      <c r="F1720" s="14" t="s">
        <v>6069</v>
      </c>
      <c r="G1720" s="14"/>
      <c r="H1720" s="14" t="s">
        <v>3930</v>
      </c>
      <c r="I1720" s="15">
        <v>177</v>
      </c>
      <c r="J1720" s="77">
        <v>5</v>
      </c>
      <c r="K1720" s="92"/>
    </row>
    <row r="1721" spans="1:11" ht="41.4" customHeight="1" x14ac:dyDescent="0.25">
      <c r="A1721" s="14" t="s">
        <v>1753</v>
      </c>
      <c r="B1721" s="14" t="s">
        <v>6108</v>
      </c>
      <c r="C1721" s="14" t="s">
        <v>6109</v>
      </c>
      <c r="D1721" s="16">
        <v>45849</v>
      </c>
      <c r="E1721" s="16"/>
      <c r="F1721" s="14" t="s">
        <v>6069</v>
      </c>
      <c r="G1721" s="14"/>
      <c r="H1721" s="14" t="s">
        <v>2704</v>
      </c>
      <c r="I1721" s="15">
        <v>177</v>
      </c>
      <c r="J1721" s="77">
        <v>5</v>
      </c>
      <c r="K1721" s="92"/>
    </row>
    <row r="1722" spans="1:11" ht="41.4" customHeight="1" x14ac:dyDescent="0.25">
      <c r="A1722" s="14" t="s">
        <v>1753</v>
      </c>
      <c r="B1722" s="14" t="s">
        <v>6111</v>
      </c>
      <c r="C1722" s="14" t="s">
        <v>6112</v>
      </c>
      <c r="D1722" s="16">
        <v>45849</v>
      </c>
      <c r="E1722" s="16"/>
      <c r="F1722" s="14" t="s">
        <v>6069</v>
      </c>
      <c r="G1722" s="14"/>
      <c r="H1722" s="14" t="s">
        <v>2903</v>
      </c>
      <c r="I1722" s="15">
        <v>177</v>
      </c>
      <c r="J1722" s="77">
        <v>5</v>
      </c>
      <c r="K1722" s="92"/>
    </row>
    <row r="1723" spans="1:11" ht="41.4" customHeight="1" x14ac:dyDescent="0.25">
      <c r="A1723" s="14" t="s">
        <v>1753</v>
      </c>
      <c r="B1723" s="14" t="s">
        <v>6113</v>
      </c>
      <c r="C1723" s="14" t="s">
        <v>6114</v>
      </c>
      <c r="D1723" s="16">
        <v>45849</v>
      </c>
      <c r="E1723" s="16"/>
      <c r="F1723" s="14" t="s">
        <v>6069</v>
      </c>
      <c r="G1723" s="14"/>
      <c r="H1723" s="14" t="s">
        <v>5157</v>
      </c>
      <c r="I1723" s="15">
        <v>177</v>
      </c>
      <c r="J1723" s="77">
        <v>5</v>
      </c>
      <c r="K1723" s="92"/>
    </row>
    <row r="1724" spans="1:11" ht="41.4" customHeight="1" x14ac:dyDescent="0.25">
      <c r="A1724" s="14" t="s">
        <v>1753</v>
      </c>
      <c r="B1724" s="14" t="s">
        <v>6115</v>
      </c>
      <c r="C1724" s="14" t="s">
        <v>6116</v>
      </c>
      <c r="D1724" s="16">
        <v>45849</v>
      </c>
      <c r="E1724" s="16"/>
      <c r="F1724" s="14" t="s">
        <v>6069</v>
      </c>
      <c r="G1724" s="14"/>
      <c r="H1724" s="14" t="s">
        <v>2721</v>
      </c>
      <c r="I1724" s="15">
        <v>177</v>
      </c>
      <c r="J1724" s="77">
        <v>5</v>
      </c>
      <c r="K1724" s="92"/>
    </row>
    <row r="1725" spans="1:11" ht="41.4" customHeight="1" x14ac:dyDescent="0.25">
      <c r="A1725" s="14" t="s">
        <v>1753</v>
      </c>
      <c r="B1725" s="14" t="s">
        <v>6117</v>
      </c>
      <c r="C1725" s="14" t="s">
        <v>6118</v>
      </c>
      <c r="D1725" s="16">
        <v>45849</v>
      </c>
      <c r="E1725" s="16"/>
      <c r="F1725" s="14" t="s">
        <v>6069</v>
      </c>
      <c r="G1725" s="14"/>
      <c r="H1725" s="14" t="s">
        <v>2722</v>
      </c>
      <c r="I1725" s="15">
        <v>177</v>
      </c>
      <c r="J1725" s="77">
        <v>5</v>
      </c>
      <c r="K1725" s="92"/>
    </row>
    <row r="1726" spans="1:11" ht="41.4" customHeight="1" x14ac:dyDescent="0.25">
      <c r="A1726" s="14" t="s">
        <v>1753</v>
      </c>
      <c r="B1726" s="14" t="s">
        <v>6119</v>
      </c>
      <c r="C1726" s="14" t="s">
        <v>6120</v>
      </c>
      <c r="D1726" s="16">
        <v>45849</v>
      </c>
      <c r="E1726" s="16"/>
      <c r="F1726" s="14" t="s">
        <v>6069</v>
      </c>
      <c r="G1726" s="14"/>
      <c r="H1726" s="14" t="s">
        <v>3866</v>
      </c>
      <c r="I1726" s="15">
        <v>177</v>
      </c>
      <c r="J1726" s="77">
        <v>5</v>
      </c>
      <c r="K1726" s="92"/>
    </row>
    <row r="1727" spans="1:11" ht="41.4" customHeight="1" x14ac:dyDescent="0.25">
      <c r="A1727" s="14" t="s">
        <v>1753</v>
      </c>
      <c r="B1727" s="14" t="s">
        <v>6121</v>
      </c>
      <c r="C1727" s="14" t="s">
        <v>6122</v>
      </c>
      <c r="D1727" s="16">
        <v>45849</v>
      </c>
      <c r="E1727" s="16"/>
      <c r="F1727" s="14" t="s">
        <v>6069</v>
      </c>
      <c r="G1727" s="14"/>
      <c r="H1727" s="14" t="s">
        <v>5419</v>
      </c>
      <c r="I1727" s="15">
        <v>177</v>
      </c>
      <c r="J1727" s="77">
        <v>5</v>
      </c>
      <c r="K1727" s="92"/>
    </row>
    <row r="1728" spans="1:11" ht="41.4" customHeight="1" x14ac:dyDescent="0.25">
      <c r="A1728" s="14" t="s">
        <v>1753</v>
      </c>
      <c r="B1728" s="14" t="s">
        <v>6123</v>
      </c>
      <c r="C1728" s="14" t="s">
        <v>6124</v>
      </c>
      <c r="D1728" s="16">
        <v>45849</v>
      </c>
      <c r="E1728" s="16"/>
      <c r="F1728" s="14" t="s">
        <v>6069</v>
      </c>
      <c r="G1728" s="14"/>
      <c r="H1728" s="14" t="s">
        <v>2729</v>
      </c>
      <c r="I1728" s="15">
        <v>177</v>
      </c>
      <c r="J1728" s="77">
        <v>5</v>
      </c>
      <c r="K1728" s="92"/>
    </row>
    <row r="1729" spans="1:11" ht="41.4" customHeight="1" x14ac:dyDescent="0.25">
      <c r="A1729" s="14" t="s">
        <v>1753</v>
      </c>
      <c r="B1729" s="14" t="s">
        <v>6125</v>
      </c>
      <c r="C1729" s="14" t="s">
        <v>6126</v>
      </c>
      <c r="D1729" s="16">
        <v>45849</v>
      </c>
      <c r="E1729" s="16"/>
      <c r="F1729" s="14" t="s">
        <v>6069</v>
      </c>
      <c r="G1729" s="14"/>
      <c r="H1729" s="14" t="s">
        <v>3948</v>
      </c>
      <c r="I1729" s="15">
        <v>200</v>
      </c>
      <c r="J1729" s="77">
        <v>5</v>
      </c>
      <c r="K1729" s="92"/>
    </row>
    <row r="1730" spans="1:11" ht="41.4" customHeight="1" x14ac:dyDescent="0.25">
      <c r="A1730" s="14" t="s">
        <v>1753</v>
      </c>
      <c r="B1730" s="14" t="s">
        <v>6127</v>
      </c>
      <c r="C1730" s="14" t="s">
        <v>6128</v>
      </c>
      <c r="D1730" s="16">
        <v>45849</v>
      </c>
      <c r="E1730" s="16"/>
      <c r="F1730" s="14" t="s">
        <v>6069</v>
      </c>
      <c r="G1730" s="14"/>
      <c r="H1730" s="14" t="s">
        <v>3867</v>
      </c>
      <c r="I1730" s="15">
        <v>200</v>
      </c>
      <c r="J1730" s="77">
        <v>5</v>
      </c>
      <c r="K1730" s="92"/>
    </row>
    <row r="1731" spans="1:11" ht="41.4" customHeight="1" x14ac:dyDescent="0.25">
      <c r="A1731" s="14" t="s">
        <v>1753</v>
      </c>
      <c r="B1731" s="14" t="s">
        <v>6129</v>
      </c>
      <c r="C1731" s="14" t="s">
        <v>6130</v>
      </c>
      <c r="D1731" s="16">
        <v>45849</v>
      </c>
      <c r="E1731" s="16"/>
      <c r="F1731" s="14" t="s">
        <v>6069</v>
      </c>
      <c r="G1731" s="14"/>
      <c r="H1731" s="14" t="s">
        <v>2905</v>
      </c>
      <c r="I1731" s="15">
        <v>200</v>
      </c>
      <c r="J1731" s="77">
        <v>5</v>
      </c>
      <c r="K1731" s="92"/>
    </row>
    <row r="1732" spans="1:11" ht="41.4" customHeight="1" x14ac:dyDescent="0.25">
      <c r="A1732" s="14" t="s">
        <v>1753</v>
      </c>
      <c r="B1732" s="14" t="s">
        <v>6131</v>
      </c>
      <c r="C1732" s="14" t="s">
        <v>6132</v>
      </c>
      <c r="D1732" s="16">
        <v>45849</v>
      </c>
      <c r="E1732" s="16"/>
      <c r="F1732" s="14" t="s">
        <v>6069</v>
      </c>
      <c r="G1732" s="14"/>
      <c r="H1732" s="14" t="s">
        <v>2888</v>
      </c>
      <c r="I1732" s="15">
        <v>200</v>
      </c>
      <c r="J1732" s="77">
        <v>5</v>
      </c>
      <c r="K1732" s="92"/>
    </row>
    <row r="1733" spans="1:11" ht="41.4" customHeight="1" x14ac:dyDescent="0.25">
      <c r="A1733" s="14" t="s">
        <v>1753</v>
      </c>
      <c r="B1733" s="14" t="s">
        <v>6133</v>
      </c>
      <c r="C1733" s="14" t="s">
        <v>6134</v>
      </c>
      <c r="D1733" s="16">
        <v>45849</v>
      </c>
      <c r="E1733" s="16"/>
      <c r="F1733" s="14" t="s">
        <v>6069</v>
      </c>
      <c r="G1733" s="14"/>
      <c r="H1733" s="14" t="s">
        <v>5664</v>
      </c>
      <c r="I1733" s="15">
        <v>200</v>
      </c>
      <c r="J1733" s="77">
        <v>5</v>
      </c>
      <c r="K1733" s="92"/>
    </row>
    <row r="1734" spans="1:11" ht="41.4" customHeight="1" x14ac:dyDescent="0.25">
      <c r="A1734" s="14" t="s">
        <v>1753</v>
      </c>
      <c r="B1734" s="14" t="s">
        <v>6135</v>
      </c>
      <c r="C1734" s="14" t="s">
        <v>6136</v>
      </c>
      <c r="D1734" s="16">
        <v>45849</v>
      </c>
      <c r="E1734" s="16"/>
      <c r="F1734" s="14" t="s">
        <v>6069</v>
      </c>
      <c r="G1734" s="14"/>
      <c r="H1734" s="14" t="s">
        <v>2904</v>
      </c>
      <c r="I1734" s="15">
        <v>200</v>
      </c>
      <c r="J1734" s="77">
        <v>5</v>
      </c>
      <c r="K1734" s="92"/>
    </row>
    <row r="1735" spans="1:11" ht="41.4" customHeight="1" x14ac:dyDescent="0.25">
      <c r="A1735" s="14" t="s">
        <v>1753</v>
      </c>
      <c r="B1735" s="14" t="s">
        <v>6137</v>
      </c>
      <c r="C1735" s="14" t="s">
        <v>6138</v>
      </c>
      <c r="D1735" s="16">
        <v>45849</v>
      </c>
      <c r="E1735" s="16"/>
      <c r="F1735" s="14" t="s">
        <v>6069</v>
      </c>
      <c r="G1735" s="14"/>
      <c r="H1735" s="14" t="s">
        <v>6141</v>
      </c>
      <c r="I1735" s="15">
        <v>234</v>
      </c>
      <c r="J1735" s="77">
        <v>5</v>
      </c>
      <c r="K1735" s="92"/>
    </row>
    <row r="1736" spans="1:11" ht="41.4" customHeight="1" x14ac:dyDescent="0.25">
      <c r="A1736" s="14" t="s">
        <v>1753</v>
      </c>
      <c r="B1736" s="14" t="s">
        <v>6139</v>
      </c>
      <c r="C1736" s="14" t="s">
        <v>6140</v>
      </c>
      <c r="D1736" s="16">
        <v>45849</v>
      </c>
      <c r="E1736" s="16"/>
      <c r="F1736" s="14" t="s">
        <v>6069</v>
      </c>
      <c r="G1736" s="14"/>
      <c r="H1736" s="14" t="s">
        <v>6142</v>
      </c>
      <c r="I1736" s="15">
        <v>234</v>
      </c>
      <c r="J1736" s="77">
        <v>5</v>
      </c>
      <c r="K1736" s="92"/>
    </row>
    <row r="1737" spans="1:11" ht="41.4" customHeight="1" x14ac:dyDescent="0.25">
      <c r="A1737" s="14" t="s">
        <v>1753</v>
      </c>
      <c r="B1737" s="14" t="s">
        <v>6143</v>
      </c>
      <c r="C1737" s="14" t="s">
        <v>6144</v>
      </c>
      <c r="D1737" s="16">
        <v>45849</v>
      </c>
      <c r="E1737" s="16"/>
      <c r="F1737" s="14" t="s">
        <v>6069</v>
      </c>
      <c r="G1737" s="14"/>
      <c r="H1737" s="14" t="s">
        <v>3953</v>
      </c>
      <c r="I1737" s="15">
        <v>234</v>
      </c>
      <c r="J1737" s="77">
        <v>5</v>
      </c>
      <c r="K1737" s="92"/>
    </row>
    <row r="1738" spans="1:11" ht="41.4" customHeight="1" x14ac:dyDescent="0.25">
      <c r="A1738" s="14" t="s">
        <v>1753</v>
      </c>
      <c r="B1738" s="14" t="s">
        <v>6145</v>
      </c>
      <c r="C1738" s="14" t="s">
        <v>6146</v>
      </c>
      <c r="D1738" s="16">
        <v>45849</v>
      </c>
      <c r="E1738" s="16"/>
      <c r="F1738" s="14" t="s">
        <v>6069</v>
      </c>
      <c r="G1738" s="14"/>
      <c r="H1738" s="14" t="s">
        <v>5535</v>
      </c>
      <c r="I1738" s="15">
        <v>234</v>
      </c>
      <c r="J1738" s="77">
        <v>5</v>
      </c>
      <c r="K1738" s="92"/>
    </row>
    <row r="1739" spans="1:11" ht="68.400000000000006" customHeight="1" x14ac:dyDescent="0.25">
      <c r="A1739" s="14" t="s">
        <v>4722</v>
      </c>
      <c r="B1739" s="14" t="s">
        <v>4719</v>
      </c>
      <c r="C1739" s="14" t="s">
        <v>4720</v>
      </c>
      <c r="D1739" s="16">
        <v>45812</v>
      </c>
      <c r="E1739" s="16"/>
      <c r="F1739" s="313" t="s">
        <v>4721</v>
      </c>
      <c r="G1739" s="14" t="s">
        <v>2406</v>
      </c>
      <c r="H1739" s="14" t="s">
        <v>2407</v>
      </c>
      <c r="I1739" s="15">
        <v>1500</v>
      </c>
      <c r="J1739" s="77"/>
      <c r="K1739" s="92"/>
    </row>
    <row r="1740" spans="1:11" ht="68.400000000000006" customHeight="1" x14ac:dyDescent="0.25">
      <c r="A1740" s="14" t="s">
        <v>4726</v>
      </c>
      <c r="B1740" s="14" t="s">
        <v>4723</v>
      </c>
      <c r="C1740" s="14" t="s">
        <v>4724</v>
      </c>
      <c r="D1740" s="16">
        <v>45812</v>
      </c>
      <c r="E1740" s="16"/>
      <c r="F1740" s="313" t="s">
        <v>4725</v>
      </c>
      <c r="G1740" s="14" t="s">
        <v>2406</v>
      </c>
      <c r="H1740" s="14" t="s">
        <v>2407</v>
      </c>
      <c r="I1740" s="15">
        <v>1500</v>
      </c>
      <c r="J1740" s="77"/>
      <c r="K1740" s="92"/>
    </row>
    <row r="1741" spans="1:11" ht="88.2" customHeight="1" x14ac:dyDescent="0.25">
      <c r="A1741" s="14" t="s">
        <v>4729</v>
      </c>
      <c r="B1741" s="14" t="s">
        <v>4727</v>
      </c>
      <c r="C1741" s="14" t="s">
        <v>4728</v>
      </c>
      <c r="D1741" s="16">
        <v>45667</v>
      </c>
      <c r="E1741" s="16">
        <v>45814</v>
      </c>
      <c r="F1741" s="14" t="s">
        <v>5549</v>
      </c>
      <c r="G1741" s="14" t="s">
        <v>2597</v>
      </c>
      <c r="H1741" s="14" t="s">
        <v>2598</v>
      </c>
      <c r="I1741" s="15">
        <v>185</v>
      </c>
      <c r="J1741" s="77"/>
      <c r="K1741" s="92"/>
    </row>
    <row r="1742" spans="1:11" ht="90.6" customHeight="1" x14ac:dyDescent="0.25">
      <c r="A1742" s="14" t="s">
        <v>4729</v>
      </c>
      <c r="B1742" s="14" t="s">
        <v>4727</v>
      </c>
      <c r="C1742" s="14" t="s">
        <v>4728</v>
      </c>
      <c r="D1742" s="16">
        <v>45667</v>
      </c>
      <c r="E1742" s="16">
        <v>45814</v>
      </c>
      <c r="F1742" s="14" t="s">
        <v>5556</v>
      </c>
      <c r="G1742" s="14" t="s">
        <v>2597</v>
      </c>
      <c r="H1742" s="14" t="s">
        <v>2598</v>
      </c>
      <c r="I1742" s="15">
        <v>1497</v>
      </c>
      <c r="J1742" s="77"/>
      <c r="K1742" s="92"/>
    </row>
    <row r="1743" spans="1:11" ht="100.8" customHeight="1" x14ac:dyDescent="0.25">
      <c r="A1743" s="14" t="s">
        <v>4729</v>
      </c>
      <c r="B1743" s="14" t="s">
        <v>4727</v>
      </c>
      <c r="C1743" s="14" t="s">
        <v>4728</v>
      </c>
      <c r="D1743" s="16">
        <v>45740</v>
      </c>
      <c r="E1743" s="16">
        <v>45814</v>
      </c>
      <c r="F1743" s="14" t="s">
        <v>5557</v>
      </c>
      <c r="G1743" s="14" t="s">
        <v>2597</v>
      </c>
      <c r="H1743" s="14" t="s">
        <v>2598</v>
      </c>
      <c r="I1743" s="15">
        <v>1527.5</v>
      </c>
      <c r="J1743" s="77"/>
      <c r="K1743" s="92"/>
    </row>
    <row r="1744" spans="1:11" ht="80.400000000000006" customHeight="1" x14ac:dyDescent="0.25">
      <c r="A1744" s="14" t="s">
        <v>4729</v>
      </c>
      <c r="B1744" s="14" t="s">
        <v>4727</v>
      </c>
      <c r="C1744" s="14" t="s">
        <v>4728</v>
      </c>
      <c r="D1744" s="16">
        <v>45719</v>
      </c>
      <c r="E1744" s="16">
        <v>45814</v>
      </c>
      <c r="F1744" s="14" t="s">
        <v>5558</v>
      </c>
      <c r="G1744" s="14" t="s">
        <v>2597</v>
      </c>
      <c r="H1744" s="14" t="s">
        <v>2598</v>
      </c>
      <c r="I1744" s="15">
        <v>603.20000000000005</v>
      </c>
      <c r="J1744" s="77"/>
      <c r="K1744" s="92"/>
    </row>
    <row r="1745" spans="1:11" ht="88.2" customHeight="1" x14ac:dyDescent="0.25">
      <c r="A1745" s="14" t="s">
        <v>4729</v>
      </c>
      <c r="B1745" s="14" t="s">
        <v>4727</v>
      </c>
      <c r="C1745" s="14" t="s">
        <v>4728</v>
      </c>
      <c r="D1745" s="16">
        <v>45787</v>
      </c>
      <c r="E1745" s="16">
        <v>45814</v>
      </c>
      <c r="F1745" s="14" t="s">
        <v>5559</v>
      </c>
      <c r="G1745" s="14" t="s">
        <v>2597</v>
      </c>
      <c r="H1745" s="14" t="s">
        <v>2598</v>
      </c>
      <c r="I1745" s="15">
        <v>420</v>
      </c>
      <c r="J1745" s="77"/>
      <c r="K1745" s="92"/>
    </row>
    <row r="1746" spans="1:11" ht="86.4" customHeight="1" x14ac:dyDescent="0.25">
      <c r="A1746" s="14" t="s">
        <v>4729</v>
      </c>
      <c r="B1746" s="14" t="s">
        <v>4727</v>
      </c>
      <c r="C1746" s="14" t="s">
        <v>4728</v>
      </c>
      <c r="D1746" s="16">
        <v>45776</v>
      </c>
      <c r="E1746" s="16">
        <v>45814</v>
      </c>
      <c r="F1746" s="14" t="s">
        <v>5560</v>
      </c>
      <c r="G1746" s="14" t="s">
        <v>2597</v>
      </c>
      <c r="H1746" s="14" t="s">
        <v>2598</v>
      </c>
      <c r="I1746" s="15">
        <v>231.72</v>
      </c>
      <c r="J1746" s="77"/>
      <c r="K1746" s="92"/>
    </row>
    <row r="1747" spans="1:11" ht="96" customHeight="1" x14ac:dyDescent="0.25">
      <c r="A1747" s="14" t="s">
        <v>4729</v>
      </c>
      <c r="B1747" s="14" t="s">
        <v>4727</v>
      </c>
      <c r="C1747" s="14" t="s">
        <v>4728</v>
      </c>
      <c r="D1747" s="16">
        <v>45721</v>
      </c>
      <c r="E1747" s="16">
        <v>45814</v>
      </c>
      <c r="F1747" s="14" t="s">
        <v>5557</v>
      </c>
      <c r="G1747" s="14" t="s">
        <v>2597</v>
      </c>
      <c r="H1747" s="14" t="s">
        <v>2598</v>
      </c>
      <c r="I1747" s="15">
        <v>278.57</v>
      </c>
      <c r="J1747" s="77"/>
      <c r="K1747" s="92"/>
    </row>
    <row r="1748" spans="1:11" ht="100.2" customHeight="1" x14ac:dyDescent="0.25">
      <c r="A1748" s="14" t="s">
        <v>4729</v>
      </c>
      <c r="B1748" s="14" t="s">
        <v>4727</v>
      </c>
      <c r="C1748" s="14" t="s">
        <v>4728</v>
      </c>
      <c r="D1748" s="16">
        <v>45740</v>
      </c>
      <c r="E1748" s="16">
        <v>45814</v>
      </c>
      <c r="F1748" s="14" t="s">
        <v>5557</v>
      </c>
      <c r="G1748" s="14" t="s">
        <v>2597</v>
      </c>
      <c r="H1748" s="14" t="s">
        <v>2598</v>
      </c>
      <c r="I1748" s="15">
        <v>2110</v>
      </c>
      <c r="J1748" s="77"/>
      <c r="K1748" s="92"/>
    </row>
    <row r="1749" spans="1:11" ht="81" customHeight="1" x14ac:dyDescent="0.25">
      <c r="A1749" s="14" t="s">
        <v>4729</v>
      </c>
      <c r="B1749" s="14" t="s">
        <v>4727</v>
      </c>
      <c r="C1749" s="14" t="s">
        <v>4728</v>
      </c>
      <c r="D1749" s="16">
        <v>45719</v>
      </c>
      <c r="E1749" s="16">
        <v>45814</v>
      </c>
      <c r="F1749" s="14" t="s">
        <v>5558</v>
      </c>
      <c r="G1749" s="14" t="s">
        <v>2597</v>
      </c>
      <c r="H1749" s="14" t="s">
        <v>2598</v>
      </c>
      <c r="I1749" s="15">
        <v>39.36</v>
      </c>
      <c r="J1749" s="77"/>
      <c r="K1749" s="92"/>
    </row>
    <row r="1750" spans="1:11" ht="98.4" customHeight="1" x14ac:dyDescent="0.25">
      <c r="A1750" s="14" t="s">
        <v>4729</v>
      </c>
      <c r="B1750" s="14" t="s">
        <v>4730</v>
      </c>
      <c r="C1750" s="14" t="s">
        <v>4731</v>
      </c>
      <c r="D1750" s="16">
        <v>45789</v>
      </c>
      <c r="E1750" s="16">
        <v>45814</v>
      </c>
      <c r="F1750" s="14" t="s">
        <v>5561</v>
      </c>
      <c r="G1750" s="14" t="s">
        <v>2597</v>
      </c>
      <c r="H1750" s="14" t="s">
        <v>2598</v>
      </c>
      <c r="I1750" s="15">
        <v>421.01</v>
      </c>
      <c r="J1750" s="77"/>
      <c r="K1750" s="92"/>
    </row>
    <row r="1751" spans="1:11" ht="90.6" customHeight="1" x14ac:dyDescent="0.25">
      <c r="A1751" s="14" t="s">
        <v>4729</v>
      </c>
      <c r="B1751" s="14" t="s">
        <v>4730</v>
      </c>
      <c r="C1751" s="14" t="s">
        <v>4731</v>
      </c>
      <c r="D1751" s="16">
        <v>45792</v>
      </c>
      <c r="E1751" s="16">
        <v>45814</v>
      </c>
      <c r="F1751" s="14" t="s">
        <v>5562</v>
      </c>
      <c r="G1751" s="14" t="s">
        <v>2597</v>
      </c>
      <c r="H1751" s="14" t="s">
        <v>2598</v>
      </c>
      <c r="I1751" s="15">
        <v>68.69</v>
      </c>
      <c r="J1751" s="77"/>
      <c r="K1751" s="92"/>
    </row>
    <row r="1752" spans="1:11" ht="91.2" customHeight="1" x14ac:dyDescent="0.25">
      <c r="A1752" s="14" t="s">
        <v>4729</v>
      </c>
      <c r="B1752" s="14" t="s">
        <v>4730</v>
      </c>
      <c r="C1752" s="14" t="s">
        <v>4731</v>
      </c>
      <c r="D1752" s="16">
        <v>45787</v>
      </c>
      <c r="E1752" s="16">
        <v>45814</v>
      </c>
      <c r="F1752" s="14" t="s">
        <v>5563</v>
      </c>
      <c r="G1752" s="14" t="s">
        <v>2597</v>
      </c>
      <c r="H1752" s="14" t="s">
        <v>2598</v>
      </c>
      <c r="I1752" s="15">
        <v>60.34</v>
      </c>
      <c r="J1752" s="77"/>
      <c r="K1752" s="92"/>
    </row>
    <row r="1753" spans="1:11" ht="90" customHeight="1" x14ac:dyDescent="0.25">
      <c r="A1753" s="14" t="s">
        <v>4729</v>
      </c>
      <c r="B1753" s="14" t="s">
        <v>4730</v>
      </c>
      <c r="C1753" s="14" t="s">
        <v>4731</v>
      </c>
      <c r="D1753" s="16">
        <v>45805</v>
      </c>
      <c r="E1753" s="16">
        <v>45814</v>
      </c>
      <c r="F1753" s="14" t="s">
        <v>5564</v>
      </c>
      <c r="G1753" s="14" t="s">
        <v>2597</v>
      </c>
      <c r="H1753" s="14" t="s">
        <v>2598</v>
      </c>
      <c r="I1753" s="15">
        <v>80.010000000000005</v>
      </c>
      <c r="J1753" s="77"/>
      <c r="K1753" s="92"/>
    </row>
    <row r="1754" spans="1:11" ht="77.400000000000006" customHeight="1" x14ac:dyDescent="0.25">
      <c r="A1754" s="14" t="s">
        <v>4722</v>
      </c>
      <c r="B1754" s="14" t="s">
        <v>4732</v>
      </c>
      <c r="C1754" s="14" t="s">
        <v>4733</v>
      </c>
      <c r="D1754" s="16">
        <v>45820</v>
      </c>
      <c r="E1754" s="16"/>
      <c r="F1754" s="313" t="s">
        <v>5546</v>
      </c>
      <c r="G1754" s="14" t="s">
        <v>2434</v>
      </c>
      <c r="H1754" s="14" t="s">
        <v>2435</v>
      </c>
      <c r="I1754" s="15">
        <v>698</v>
      </c>
      <c r="J1754" s="77"/>
      <c r="K1754" s="92"/>
    </row>
    <row r="1755" spans="1:11" ht="77.400000000000006" customHeight="1" x14ac:dyDescent="0.25">
      <c r="A1755" s="14" t="s">
        <v>4734</v>
      </c>
      <c r="B1755" s="14" t="s">
        <v>4732</v>
      </c>
      <c r="C1755" s="14" t="s">
        <v>4733</v>
      </c>
      <c r="D1755" s="16">
        <v>45820</v>
      </c>
      <c r="E1755" s="16"/>
      <c r="F1755" s="313" t="s">
        <v>5631</v>
      </c>
      <c r="G1755" s="14" t="s">
        <v>2434</v>
      </c>
      <c r="H1755" s="14" t="s">
        <v>2435</v>
      </c>
      <c r="I1755" s="15">
        <v>698</v>
      </c>
      <c r="J1755" s="77"/>
      <c r="K1755" s="92"/>
    </row>
    <row r="1756" spans="1:11" ht="78.599999999999994" customHeight="1" x14ac:dyDescent="0.25">
      <c r="A1756" s="14" t="s">
        <v>4726</v>
      </c>
      <c r="B1756" s="14" t="s">
        <v>4732</v>
      </c>
      <c r="C1756" s="14" t="s">
        <v>4733</v>
      </c>
      <c r="D1756" s="16">
        <v>45820</v>
      </c>
      <c r="E1756" s="16"/>
      <c r="F1756" s="313" t="s">
        <v>5632</v>
      </c>
      <c r="G1756" s="14" t="s">
        <v>2434</v>
      </c>
      <c r="H1756" s="14" t="s">
        <v>2435</v>
      </c>
      <c r="I1756" s="15">
        <v>698</v>
      </c>
      <c r="J1756" s="77"/>
      <c r="K1756" s="92"/>
    </row>
    <row r="1757" spans="1:11" ht="80.400000000000006" customHeight="1" x14ac:dyDescent="0.25">
      <c r="A1757" s="14" t="s">
        <v>4729</v>
      </c>
      <c r="B1757" s="14" t="s">
        <v>4735</v>
      </c>
      <c r="C1757" s="14" t="s">
        <v>4736</v>
      </c>
      <c r="D1757" s="16">
        <v>45723</v>
      </c>
      <c r="E1757" s="16">
        <v>45825</v>
      </c>
      <c r="F1757" s="313" t="s">
        <v>5548</v>
      </c>
      <c r="G1757" s="14" t="s">
        <v>2597</v>
      </c>
      <c r="H1757" s="14" t="s">
        <v>2598</v>
      </c>
      <c r="I1757" s="15">
        <v>400</v>
      </c>
      <c r="J1757" s="77"/>
      <c r="K1757" s="92"/>
    </row>
    <row r="1758" spans="1:11" ht="89.4" customHeight="1" x14ac:dyDescent="0.25">
      <c r="A1758" s="14" t="s">
        <v>4729</v>
      </c>
      <c r="B1758" s="14" t="s">
        <v>4735</v>
      </c>
      <c r="C1758" s="14" t="s">
        <v>4736</v>
      </c>
      <c r="D1758" s="16">
        <v>45728</v>
      </c>
      <c r="E1758" s="16">
        <v>45825</v>
      </c>
      <c r="F1758" s="313" t="s">
        <v>5547</v>
      </c>
      <c r="G1758" s="14" t="s">
        <v>2597</v>
      </c>
      <c r="H1758" s="14" t="s">
        <v>2598</v>
      </c>
      <c r="I1758" s="15">
        <v>220</v>
      </c>
      <c r="J1758" s="77"/>
      <c r="K1758" s="92"/>
    </row>
    <row r="1759" spans="1:11" ht="87" customHeight="1" x14ac:dyDescent="0.25">
      <c r="A1759" s="14" t="s">
        <v>4729</v>
      </c>
      <c r="B1759" s="14" t="s">
        <v>4735</v>
      </c>
      <c r="C1759" s="14" t="s">
        <v>4736</v>
      </c>
      <c r="D1759" s="16">
        <v>45811</v>
      </c>
      <c r="E1759" s="16">
        <v>45825</v>
      </c>
      <c r="F1759" s="313" t="s">
        <v>5547</v>
      </c>
      <c r="G1759" s="14" t="s">
        <v>2597</v>
      </c>
      <c r="H1759" s="14" t="s">
        <v>2598</v>
      </c>
      <c r="I1759" s="15">
        <v>500</v>
      </c>
      <c r="J1759" s="77"/>
      <c r="K1759" s="92"/>
    </row>
    <row r="1760" spans="1:11" ht="89.4" customHeight="1" x14ac:dyDescent="0.25">
      <c r="A1760" s="14" t="s">
        <v>4729</v>
      </c>
      <c r="B1760" s="14" t="s">
        <v>4735</v>
      </c>
      <c r="C1760" s="14" t="s">
        <v>4736</v>
      </c>
      <c r="D1760" s="16">
        <v>45817</v>
      </c>
      <c r="E1760" s="16">
        <v>45825</v>
      </c>
      <c r="F1760" s="313" t="s">
        <v>5547</v>
      </c>
      <c r="G1760" s="14" t="s">
        <v>2597</v>
      </c>
      <c r="H1760" s="14" t="s">
        <v>2598</v>
      </c>
      <c r="I1760" s="15">
        <v>500</v>
      </c>
      <c r="J1760" s="77"/>
      <c r="K1760" s="92"/>
    </row>
    <row r="1761" spans="1:11" ht="76.8" customHeight="1" x14ac:dyDescent="0.25">
      <c r="A1761" s="14" t="s">
        <v>4764</v>
      </c>
      <c r="B1761" s="14" t="s">
        <v>4765</v>
      </c>
      <c r="C1761" s="14" t="s">
        <v>4766</v>
      </c>
      <c r="D1761" s="16">
        <v>45663</v>
      </c>
      <c r="E1761" s="16">
        <v>45814</v>
      </c>
      <c r="F1761" s="14" t="s">
        <v>5587</v>
      </c>
      <c r="G1761" s="14"/>
      <c r="H1761" s="14" t="s">
        <v>4769</v>
      </c>
      <c r="I1761" s="15">
        <v>154.94999999999999</v>
      </c>
      <c r="J1761" s="77"/>
      <c r="K1761" s="92"/>
    </row>
    <row r="1762" spans="1:11" ht="78" customHeight="1" x14ac:dyDescent="0.25">
      <c r="A1762" s="14" t="s">
        <v>4764</v>
      </c>
      <c r="B1762" s="14" t="s">
        <v>4767</v>
      </c>
      <c r="C1762" s="14" t="s">
        <v>4768</v>
      </c>
      <c r="D1762" s="16">
        <v>45663</v>
      </c>
      <c r="E1762" s="16">
        <v>45814</v>
      </c>
      <c r="F1762" s="14" t="s">
        <v>5634</v>
      </c>
      <c r="G1762" s="14"/>
      <c r="H1762" s="14" t="s">
        <v>4770</v>
      </c>
      <c r="I1762" s="15">
        <v>139.91</v>
      </c>
      <c r="J1762" s="77"/>
      <c r="K1762" s="92"/>
    </row>
    <row r="1763" spans="1:11" ht="78.599999999999994" customHeight="1" x14ac:dyDescent="0.25">
      <c r="A1763" s="14" t="s">
        <v>4764</v>
      </c>
      <c r="B1763" s="14" t="s">
        <v>4771</v>
      </c>
      <c r="C1763" s="14" t="s">
        <v>4772</v>
      </c>
      <c r="D1763" s="16">
        <v>45693</v>
      </c>
      <c r="E1763" s="16">
        <v>45814</v>
      </c>
      <c r="F1763" s="14" t="s">
        <v>5586</v>
      </c>
      <c r="G1763" s="14"/>
      <c r="H1763" s="14" t="s">
        <v>2085</v>
      </c>
      <c r="I1763" s="15">
        <v>14.9</v>
      </c>
      <c r="J1763" s="77"/>
      <c r="K1763" s="92"/>
    </row>
    <row r="1764" spans="1:11" ht="69.599999999999994" customHeight="1" x14ac:dyDescent="0.25">
      <c r="A1764" s="14" t="s">
        <v>4764</v>
      </c>
      <c r="B1764" s="14" t="s">
        <v>4773</v>
      </c>
      <c r="C1764" s="14" t="s">
        <v>4774</v>
      </c>
      <c r="D1764" s="16">
        <v>45711</v>
      </c>
      <c r="E1764" s="16">
        <v>45814</v>
      </c>
      <c r="F1764" s="14" t="s">
        <v>5633</v>
      </c>
      <c r="G1764" s="14"/>
      <c r="H1764" s="14" t="s">
        <v>4776</v>
      </c>
      <c r="I1764" s="15">
        <v>112.8</v>
      </c>
      <c r="J1764" s="77"/>
      <c r="K1764" s="92"/>
    </row>
    <row r="1765" spans="1:11" ht="67.2" customHeight="1" x14ac:dyDescent="0.25">
      <c r="A1765" s="14" t="s">
        <v>4764</v>
      </c>
      <c r="B1765" s="14" t="s">
        <v>4773</v>
      </c>
      <c r="C1765" s="14" t="s">
        <v>4774</v>
      </c>
      <c r="D1765" s="16">
        <v>45753</v>
      </c>
      <c r="E1765" s="16">
        <v>45814</v>
      </c>
      <c r="F1765" s="14" t="s">
        <v>4775</v>
      </c>
      <c r="G1765" s="14"/>
      <c r="H1765" s="14" t="s">
        <v>4776</v>
      </c>
      <c r="I1765" s="15">
        <v>40.049999999999997</v>
      </c>
      <c r="J1765" s="77"/>
      <c r="K1765" s="92"/>
    </row>
    <row r="1766" spans="1:11" ht="77.400000000000006" customHeight="1" x14ac:dyDescent="0.25">
      <c r="A1766" s="14" t="s">
        <v>4764</v>
      </c>
      <c r="B1766" s="14" t="s">
        <v>4777</v>
      </c>
      <c r="C1766" s="14" t="s">
        <v>4778</v>
      </c>
      <c r="D1766" s="16">
        <v>45667</v>
      </c>
      <c r="E1766" s="16">
        <v>45814</v>
      </c>
      <c r="F1766" s="14" t="s">
        <v>5586</v>
      </c>
      <c r="G1766" s="14"/>
      <c r="H1766" s="14" t="s">
        <v>4781</v>
      </c>
      <c r="I1766" s="15">
        <v>66.37</v>
      </c>
      <c r="J1766" s="77"/>
      <c r="K1766" s="92"/>
    </row>
    <row r="1767" spans="1:11" ht="72.599999999999994" customHeight="1" x14ac:dyDescent="0.25">
      <c r="A1767" s="14" t="s">
        <v>4764</v>
      </c>
      <c r="B1767" s="14" t="s">
        <v>4779</v>
      </c>
      <c r="C1767" s="14" t="s">
        <v>4780</v>
      </c>
      <c r="D1767" s="16">
        <v>45700</v>
      </c>
      <c r="E1767" s="16">
        <v>45814</v>
      </c>
      <c r="F1767" s="14" t="s">
        <v>5587</v>
      </c>
      <c r="G1767" s="14"/>
      <c r="H1767" s="14" t="s">
        <v>2085</v>
      </c>
      <c r="I1767" s="15">
        <v>10.9</v>
      </c>
      <c r="J1767" s="77"/>
      <c r="K1767" s="92"/>
    </row>
    <row r="1768" spans="1:11" ht="72.599999999999994" customHeight="1" x14ac:dyDescent="0.25">
      <c r="A1768" s="14" t="s">
        <v>4764</v>
      </c>
      <c r="B1768" s="14" t="s">
        <v>4779</v>
      </c>
      <c r="C1768" s="14" t="s">
        <v>4780</v>
      </c>
      <c r="D1768" s="16">
        <v>45707</v>
      </c>
      <c r="E1768" s="16">
        <v>45814</v>
      </c>
      <c r="F1768" s="14" t="s">
        <v>5587</v>
      </c>
      <c r="G1768" s="14"/>
      <c r="H1768" s="14" t="s">
        <v>2085</v>
      </c>
      <c r="I1768" s="15">
        <v>13.9</v>
      </c>
      <c r="J1768" s="77"/>
      <c r="K1768" s="92"/>
    </row>
    <row r="1769" spans="1:11" ht="79.2" customHeight="1" x14ac:dyDescent="0.25">
      <c r="A1769" s="14" t="s">
        <v>4764</v>
      </c>
      <c r="B1769" s="14" t="s">
        <v>4782</v>
      </c>
      <c r="C1769" s="14" t="s">
        <v>4783</v>
      </c>
      <c r="D1769" s="16">
        <v>45702</v>
      </c>
      <c r="E1769" s="16">
        <v>45814</v>
      </c>
      <c r="F1769" s="14" t="s">
        <v>5588</v>
      </c>
      <c r="G1769" s="14"/>
      <c r="H1769" s="14" t="s">
        <v>4786</v>
      </c>
      <c r="I1769" s="15">
        <v>10.5</v>
      </c>
      <c r="J1769" s="77"/>
      <c r="K1769" s="92"/>
    </row>
    <row r="1770" spans="1:11" ht="79.2" customHeight="1" x14ac:dyDescent="0.25">
      <c r="A1770" s="14" t="s">
        <v>4764</v>
      </c>
      <c r="B1770" s="14" t="s">
        <v>4784</v>
      </c>
      <c r="C1770" s="14" t="s">
        <v>4785</v>
      </c>
      <c r="D1770" s="16">
        <v>45701</v>
      </c>
      <c r="E1770" s="16">
        <v>45814</v>
      </c>
      <c r="F1770" s="14" t="s">
        <v>5589</v>
      </c>
      <c r="G1770" s="14"/>
      <c r="H1770" s="14" t="s">
        <v>4781</v>
      </c>
      <c r="I1770" s="15">
        <v>186.34</v>
      </c>
      <c r="J1770" s="77"/>
      <c r="K1770" s="92"/>
    </row>
    <row r="1771" spans="1:11" ht="79.8" customHeight="1" x14ac:dyDescent="0.25">
      <c r="A1771" s="14" t="s">
        <v>4764</v>
      </c>
      <c r="B1771" s="14" t="s">
        <v>4787</v>
      </c>
      <c r="C1771" s="14" t="s">
        <v>4788</v>
      </c>
      <c r="D1771" s="16">
        <v>45728</v>
      </c>
      <c r="E1771" s="16">
        <v>45814</v>
      </c>
      <c r="F1771" s="14" t="s">
        <v>5589</v>
      </c>
      <c r="G1771" s="14"/>
      <c r="H1771" s="14" t="s">
        <v>4791</v>
      </c>
      <c r="I1771" s="15">
        <v>6.54</v>
      </c>
      <c r="J1771" s="77"/>
      <c r="K1771" s="92"/>
    </row>
    <row r="1772" spans="1:11" ht="79.8" customHeight="1" x14ac:dyDescent="0.25">
      <c r="A1772" s="14" t="s">
        <v>4764</v>
      </c>
      <c r="B1772" s="14" t="s">
        <v>4787</v>
      </c>
      <c r="C1772" s="14" t="s">
        <v>4788</v>
      </c>
      <c r="D1772" s="16">
        <v>45733</v>
      </c>
      <c r="E1772" s="16">
        <v>45814</v>
      </c>
      <c r="F1772" s="14" t="s">
        <v>5589</v>
      </c>
      <c r="G1772" s="14"/>
      <c r="H1772" s="14" t="s">
        <v>4791</v>
      </c>
      <c r="I1772" s="15">
        <v>6.53</v>
      </c>
      <c r="J1772" s="77"/>
      <c r="K1772" s="92"/>
    </row>
    <row r="1773" spans="1:11" ht="76.2" customHeight="1" x14ac:dyDescent="0.25">
      <c r="A1773" s="14" t="s">
        <v>4764</v>
      </c>
      <c r="B1773" s="14" t="s">
        <v>4789</v>
      </c>
      <c r="C1773" s="14" t="s">
        <v>4790</v>
      </c>
      <c r="D1773" s="16">
        <v>45772</v>
      </c>
      <c r="E1773" s="16">
        <v>45814</v>
      </c>
      <c r="F1773" s="14" t="s">
        <v>5590</v>
      </c>
      <c r="G1773" s="14"/>
      <c r="H1773" s="14" t="s">
        <v>2024</v>
      </c>
      <c r="I1773" s="15">
        <v>39.9</v>
      </c>
      <c r="J1773" s="77"/>
      <c r="K1773" s="92"/>
    </row>
    <row r="1774" spans="1:11" ht="73.2" customHeight="1" x14ac:dyDescent="0.25">
      <c r="A1774" s="14" t="s">
        <v>4729</v>
      </c>
      <c r="B1774" s="14" t="s">
        <v>4792</v>
      </c>
      <c r="C1774" s="14" t="s">
        <v>4793</v>
      </c>
      <c r="D1774" s="16">
        <v>45711</v>
      </c>
      <c r="E1774" s="16">
        <v>45819</v>
      </c>
      <c r="F1774" s="14" t="s">
        <v>5599</v>
      </c>
      <c r="G1774" s="14"/>
      <c r="H1774" s="14" t="s">
        <v>4796</v>
      </c>
      <c r="I1774" s="15">
        <v>48</v>
      </c>
      <c r="J1774" s="77"/>
      <c r="K1774" s="92"/>
    </row>
    <row r="1775" spans="1:11" ht="72.599999999999994" customHeight="1" x14ac:dyDescent="0.25">
      <c r="A1775" s="14" t="s">
        <v>4729</v>
      </c>
      <c r="B1775" s="14" t="s">
        <v>4794</v>
      </c>
      <c r="C1775" s="14" t="s">
        <v>4795</v>
      </c>
      <c r="D1775" s="16">
        <v>45704</v>
      </c>
      <c r="E1775" s="16">
        <v>45819</v>
      </c>
      <c r="F1775" s="14" t="s">
        <v>5600</v>
      </c>
      <c r="G1775" s="14"/>
      <c r="H1775" s="14" t="s">
        <v>4797</v>
      </c>
      <c r="I1775" s="15">
        <v>11.97</v>
      </c>
      <c r="J1775" s="77"/>
      <c r="K1775" s="92"/>
    </row>
    <row r="1776" spans="1:11" ht="72.599999999999994" customHeight="1" x14ac:dyDescent="0.25">
      <c r="A1776" s="14" t="s">
        <v>4729</v>
      </c>
      <c r="B1776" s="14" t="s">
        <v>4794</v>
      </c>
      <c r="C1776" s="14" t="s">
        <v>4795</v>
      </c>
      <c r="D1776" s="16">
        <v>45705</v>
      </c>
      <c r="E1776" s="16">
        <v>45819</v>
      </c>
      <c r="F1776" s="14" t="s">
        <v>5600</v>
      </c>
      <c r="G1776" s="14"/>
      <c r="H1776" s="14" t="s">
        <v>4797</v>
      </c>
      <c r="I1776" s="15">
        <v>13.77</v>
      </c>
      <c r="J1776" s="77"/>
      <c r="K1776" s="92"/>
    </row>
    <row r="1777" spans="1:11" ht="72.599999999999994" customHeight="1" x14ac:dyDescent="0.25">
      <c r="A1777" s="14" t="s">
        <v>4729</v>
      </c>
      <c r="B1777" s="14" t="s">
        <v>4794</v>
      </c>
      <c r="C1777" s="14" t="s">
        <v>4795</v>
      </c>
      <c r="D1777" s="16">
        <v>45706</v>
      </c>
      <c r="E1777" s="16">
        <v>45819</v>
      </c>
      <c r="F1777" s="14" t="s">
        <v>5600</v>
      </c>
      <c r="G1777" s="14"/>
      <c r="H1777" s="14" t="s">
        <v>4797</v>
      </c>
      <c r="I1777" s="15">
        <v>11.97</v>
      </c>
      <c r="J1777" s="77"/>
      <c r="K1777" s="92"/>
    </row>
    <row r="1778" spans="1:11" ht="77.400000000000006" customHeight="1" x14ac:dyDescent="0.25">
      <c r="A1778" s="14" t="s">
        <v>4729</v>
      </c>
      <c r="B1778" s="14" t="s">
        <v>4798</v>
      </c>
      <c r="C1778" s="14" t="s">
        <v>4799</v>
      </c>
      <c r="D1778" s="16">
        <v>45725</v>
      </c>
      <c r="E1778" s="16">
        <v>45819</v>
      </c>
      <c r="F1778" s="14" t="s">
        <v>5601</v>
      </c>
      <c r="G1778" s="14"/>
      <c r="H1778" s="14" t="s">
        <v>2085</v>
      </c>
      <c r="I1778" s="15">
        <v>12.9</v>
      </c>
      <c r="J1778" s="77"/>
      <c r="K1778" s="92"/>
    </row>
    <row r="1779" spans="1:11" ht="80.400000000000006" customHeight="1" x14ac:dyDescent="0.25">
      <c r="A1779" s="14" t="s">
        <v>3751</v>
      </c>
      <c r="B1779" s="14" t="s">
        <v>4800</v>
      </c>
      <c r="C1779" s="14" t="s">
        <v>4801</v>
      </c>
      <c r="D1779" s="16">
        <v>45775</v>
      </c>
      <c r="E1779" s="16">
        <v>45819</v>
      </c>
      <c r="F1779" s="14" t="s">
        <v>5602</v>
      </c>
      <c r="G1779" s="14"/>
      <c r="H1779" s="14" t="s">
        <v>4802</v>
      </c>
      <c r="I1779" s="15">
        <v>12.31</v>
      </c>
      <c r="J1779" s="77"/>
      <c r="K1779" s="92"/>
    </row>
    <row r="1780" spans="1:11" ht="68.400000000000006" customHeight="1" x14ac:dyDescent="0.25">
      <c r="A1780" s="14" t="s">
        <v>4729</v>
      </c>
      <c r="B1780" s="14" t="s">
        <v>4803</v>
      </c>
      <c r="C1780" s="14" t="s">
        <v>4804</v>
      </c>
      <c r="D1780" s="16">
        <v>45682</v>
      </c>
      <c r="E1780" s="16">
        <v>45820</v>
      </c>
      <c r="F1780" s="14" t="s">
        <v>5603</v>
      </c>
      <c r="G1780" s="14"/>
      <c r="H1780" s="14" t="s">
        <v>2610</v>
      </c>
      <c r="I1780" s="15">
        <v>23.76</v>
      </c>
      <c r="J1780" s="77"/>
      <c r="K1780" s="92"/>
    </row>
    <row r="1781" spans="1:11" ht="78.599999999999994" customHeight="1" x14ac:dyDescent="0.25">
      <c r="A1781" s="14" t="s">
        <v>4764</v>
      </c>
      <c r="B1781" s="14" t="s">
        <v>4805</v>
      </c>
      <c r="C1781" s="14" t="s">
        <v>4806</v>
      </c>
      <c r="D1781" s="16">
        <v>45711</v>
      </c>
      <c r="E1781" s="16">
        <v>45824</v>
      </c>
      <c r="F1781" s="14" t="s">
        <v>5591</v>
      </c>
      <c r="G1781" s="14"/>
      <c r="H1781" s="14" t="s">
        <v>4796</v>
      </c>
      <c r="I1781" s="15">
        <v>324</v>
      </c>
      <c r="J1781" s="77"/>
      <c r="K1781" s="92"/>
    </row>
    <row r="1782" spans="1:11" ht="75.599999999999994" customHeight="1" x14ac:dyDescent="0.25">
      <c r="A1782" s="14" t="s">
        <v>4764</v>
      </c>
      <c r="B1782" s="14" t="s">
        <v>4807</v>
      </c>
      <c r="C1782" s="14" t="s">
        <v>4808</v>
      </c>
      <c r="D1782" s="16">
        <v>45806</v>
      </c>
      <c r="E1782" s="16">
        <v>45814</v>
      </c>
      <c r="F1782" s="14" t="s">
        <v>5592</v>
      </c>
      <c r="G1782" s="14"/>
      <c r="H1782" s="14" t="s">
        <v>4809</v>
      </c>
      <c r="I1782" s="15">
        <v>156</v>
      </c>
      <c r="J1782" s="77"/>
      <c r="K1782" s="92"/>
    </row>
    <row r="1783" spans="1:11" ht="78" customHeight="1" x14ac:dyDescent="0.25">
      <c r="A1783" s="14" t="s">
        <v>4764</v>
      </c>
      <c r="B1783" s="14" t="s">
        <v>4810</v>
      </c>
      <c r="C1783" s="14" t="s">
        <v>4811</v>
      </c>
      <c r="D1783" s="16">
        <v>45740</v>
      </c>
      <c r="E1783" s="16">
        <v>45814</v>
      </c>
      <c r="F1783" s="14" t="s">
        <v>5593</v>
      </c>
      <c r="G1783" s="14"/>
      <c r="H1783" s="14" t="s">
        <v>2598</v>
      </c>
      <c r="I1783" s="15">
        <v>444.45</v>
      </c>
      <c r="J1783" s="77"/>
      <c r="K1783" s="92"/>
    </row>
    <row r="1784" spans="1:11" ht="72.599999999999994" customHeight="1" x14ac:dyDescent="0.25">
      <c r="A1784" s="14" t="s">
        <v>4764</v>
      </c>
      <c r="B1784" s="14" t="s">
        <v>4812</v>
      </c>
      <c r="C1784" s="14" t="s">
        <v>4813</v>
      </c>
      <c r="D1784" s="16">
        <v>45777</v>
      </c>
      <c r="E1784" s="16">
        <v>45814</v>
      </c>
      <c r="F1784" s="14" t="s">
        <v>5594</v>
      </c>
      <c r="G1784" s="14"/>
      <c r="H1784" s="14" t="s">
        <v>2598</v>
      </c>
      <c r="I1784" s="15">
        <v>18</v>
      </c>
      <c r="J1784" s="77"/>
      <c r="K1784" s="92"/>
    </row>
    <row r="1785" spans="1:11" ht="77.400000000000006" customHeight="1" x14ac:dyDescent="0.25">
      <c r="A1785" s="14" t="s">
        <v>4764</v>
      </c>
      <c r="B1785" s="14" t="s">
        <v>4814</v>
      </c>
      <c r="C1785" s="14" t="s">
        <v>4815</v>
      </c>
      <c r="D1785" s="16">
        <v>45793</v>
      </c>
      <c r="E1785" s="16">
        <v>45814</v>
      </c>
      <c r="F1785" s="14" t="s">
        <v>5595</v>
      </c>
      <c r="G1785" s="14"/>
      <c r="H1785" s="14" t="s">
        <v>2598</v>
      </c>
      <c r="I1785" s="15">
        <v>2007.03</v>
      </c>
      <c r="J1785" s="77"/>
      <c r="K1785" s="92"/>
    </row>
    <row r="1786" spans="1:11" ht="76.8" customHeight="1" x14ac:dyDescent="0.25">
      <c r="A1786" s="14" t="s">
        <v>4764</v>
      </c>
      <c r="B1786" s="14" t="s">
        <v>4816</v>
      </c>
      <c r="C1786" s="14" t="s">
        <v>4817</v>
      </c>
      <c r="D1786" s="16">
        <v>45675</v>
      </c>
      <c r="E1786" s="16">
        <v>45814</v>
      </c>
      <c r="F1786" s="14" t="s">
        <v>5635</v>
      </c>
      <c r="G1786" s="14"/>
      <c r="H1786" s="14" t="s">
        <v>4818</v>
      </c>
      <c r="I1786" s="15">
        <v>14.85</v>
      </c>
      <c r="J1786" s="77"/>
      <c r="K1786" s="92"/>
    </row>
    <row r="1787" spans="1:11" ht="79.8" customHeight="1" x14ac:dyDescent="0.25">
      <c r="A1787" s="14" t="s">
        <v>4764</v>
      </c>
      <c r="B1787" s="14" t="s">
        <v>4819</v>
      </c>
      <c r="C1787" s="14" t="s">
        <v>4820</v>
      </c>
      <c r="D1787" s="16">
        <v>45663</v>
      </c>
      <c r="E1787" s="16">
        <v>45814</v>
      </c>
      <c r="F1787" s="14" t="s">
        <v>5596</v>
      </c>
      <c r="G1787" s="14"/>
      <c r="H1787" s="14" t="s">
        <v>4823</v>
      </c>
      <c r="I1787" s="15">
        <v>59.99</v>
      </c>
      <c r="J1787" s="77"/>
      <c r="K1787" s="92"/>
    </row>
    <row r="1788" spans="1:11" ht="81" customHeight="1" x14ac:dyDescent="0.25">
      <c r="A1788" s="14" t="s">
        <v>4764</v>
      </c>
      <c r="B1788" s="14" t="s">
        <v>4821</v>
      </c>
      <c r="C1788" s="14" t="s">
        <v>4822</v>
      </c>
      <c r="D1788" s="16">
        <v>45688</v>
      </c>
      <c r="E1788" s="16">
        <v>45814</v>
      </c>
      <c r="F1788" s="14" t="s">
        <v>5596</v>
      </c>
      <c r="G1788" s="14"/>
      <c r="H1788" s="14" t="s">
        <v>4824</v>
      </c>
      <c r="I1788" s="15">
        <v>77.37</v>
      </c>
      <c r="J1788" s="77"/>
      <c r="K1788" s="92"/>
    </row>
    <row r="1789" spans="1:11" ht="81" customHeight="1" x14ac:dyDescent="0.25">
      <c r="A1789" s="14" t="s">
        <v>4764</v>
      </c>
      <c r="B1789" s="14" t="s">
        <v>4821</v>
      </c>
      <c r="C1789" s="14" t="s">
        <v>4822</v>
      </c>
      <c r="D1789" s="16">
        <v>45692</v>
      </c>
      <c r="E1789" s="16">
        <v>45814</v>
      </c>
      <c r="F1789" s="14" t="s">
        <v>5596</v>
      </c>
      <c r="G1789" s="14"/>
      <c r="H1789" s="14" t="s">
        <v>4824</v>
      </c>
      <c r="I1789" s="15">
        <v>28.39</v>
      </c>
      <c r="J1789" s="77"/>
      <c r="K1789" s="92"/>
    </row>
    <row r="1790" spans="1:11" ht="80.400000000000006" customHeight="1" x14ac:dyDescent="0.25">
      <c r="A1790" s="14" t="s">
        <v>4764</v>
      </c>
      <c r="B1790" s="14" t="s">
        <v>4825</v>
      </c>
      <c r="C1790" s="14" t="s">
        <v>4826</v>
      </c>
      <c r="D1790" s="16">
        <v>45691</v>
      </c>
      <c r="E1790" s="16">
        <v>45814</v>
      </c>
      <c r="F1790" s="14" t="s">
        <v>5597</v>
      </c>
      <c r="G1790" s="14"/>
      <c r="H1790" s="14" t="s">
        <v>4829</v>
      </c>
      <c r="I1790" s="15">
        <v>129.4</v>
      </c>
      <c r="J1790" s="77"/>
      <c r="K1790" s="92"/>
    </row>
    <row r="1791" spans="1:11" ht="72.599999999999994" customHeight="1" x14ac:dyDescent="0.25">
      <c r="A1791" s="14" t="s">
        <v>4764</v>
      </c>
      <c r="B1791" s="14" t="s">
        <v>4827</v>
      </c>
      <c r="C1791" s="14" t="s">
        <v>4828</v>
      </c>
      <c r="D1791" s="16">
        <v>45753</v>
      </c>
      <c r="E1791" s="16">
        <v>45814</v>
      </c>
      <c r="F1791" s="14" t="s">
        <v>5598</v>
      </c>
      <c r="G1791" s="14"/>
      <c r="H1791" s="14" t="s">
        <v>4119</v>
      </c>
      <c r="I1791" s="15">
        <v>25.85</v>
      </c>
      <c r="J1791" s="77"/>
      <c r="K1791" s="92"/>
    </row>
    <row r="1792" spans="1:11" ht="78" customHeight="1" x14ac:dyDescent="0.25">
      <c r="A1792" s="14" t="s">
        <v>4764</v>
      </c>
      <c r="B1792" s="14" t="s">
        <v>4830</v>
      </c>
      <c r="C1792" s="14" t="s">
        <v>4831</v>
      </c>
      <c r="D1792" s="16">
        <v>45760</v>
      </c>
      <c r="E1792" s="16">
        <v>45814</v>
      </c>
      <c r="F1792" s="14" t="s">
        <v>5590</v>
      </c>
      <c r="G1792" s="14"/>
      <c r="H1792" s="14" t="s">
        <v>4834</v>
      </c>
      <c r="I1792" s="15">
        <v>55.5</v>
      </c>
      <c r="J1792" s="77"/>
      <c r="K1792" s="92"/>
    </row>
    <row r="1793" spans="1:11" ht="78.599999999999994" customHeight="1" x14ac:dyDescent="0.25">
      <c r="A1793" s="14" t="s">
        <v>4764</v>
      </c>
      <c r="B1793" s="14" t="s">
        <v>4832</v>
      </c>
      <c r="C1793" s="14" t="s">
        <v>4833</v>
      </c>
      <c r="D1793" s="16">
        <v>45723</v>
      </c>
      <c r="E1793" s="16">
        <v>45814</v>
      </c>
      <c r="F1793" s="14" t="s">
        <v>5589</v>
      </c>
      <c r="G1793" s="14"/>
      <c r="H1793" s="14" t="s">
        <v>2085</v>
      </c>
      <c r="I1793" s="15">
        <v>11.9</v>
      </c>
      <c r="J1793" s="77"/>
      <c r="K1793" s="92"/>
    </row>
    <row r="1794" spans="1:11" ht="78.599999999999994" customHeight="1" x14ac:dyDescent="0.25">
      <c r="A1794" s="14" t="s">
        <v>4764</v>
      </c>
      <c r="B1794" s="14" t="s">
        <v>4835</v>
      </c>
      <c r="C1794" s="14" t="s">
        <v>4836</v>
      </c>
      <c r="D1794" s="16">
        <v>45691</v>
      </c>
      <c r="E1794" s="16">
        <v>45819</v>
      </c>
      <c r="F1794" s="14" t="s">
        <v>5596</v>
      </c>
      <c r="G1794" s="14"/>
      <c r="H1794" s="14" t="s">
        <v>4824</v>
      </c>
      <c r="I1794" s="15">
        <v>17.54</v>
      </c>
      <c r="J1794" s="77"/>
      <c r="K1794" s="92"/>
    </row>
    <row r="1795" spans="1:11" ht="76.2" customHeight="1" x14ac:dyDescent="0.25">
      <c r="A1795" s="14" t="s">
        <v>4764</v>
      </c>
      <c r="B1795" s="14" t="s">
        <v>4835</v>
      </c>
      <c r="C1795" s="14" t="s">
        <v>4836</v>
      </c>
      <c r="D1795" s="16">
        <v>45692</v>
      </c>
      <c r="E1795" s="16">
        <v>45819</v>
      </c>
      <c r="F1795" s="14" t="s">
        <v>5596</v>
      </c>
      <c r="G1795" s="14"/>
      <c r="H1795" s="14" t="s">
        <v>4824</v>
      </c>
      <c r="I1795" s="15">
        <v>11.9</v>
      </c>
      <c r="J1795" s="77"/>
      <c r="K1795" s="92"/>
    </row>
    <row r="1796" spans="1:11" ht="78.599999999999994" customHeight="1" x14ac:dyDescent="0.25">
      <c r="A1796" s="14" t="s">
        <v>4729</v>
      </c>
      <c r="B1796" s="14" t="s">
        <v>4837</v>
      </c>
      <c r="C1796" s="14" t="s">
        <v>4838</v>
      </c>
      <c r="D1796" s="16">
        <v>45679</v>
      </c>
      <c r="E1796" s="16">
        <v>45819</v>
      </c>
      <c r="F1796" s="14" t="s">
        <v>5604</v>
      </c>
      <c r="G1796" s="14"/>
      <c r="H1796" s="14" t="s">
        <v>2024</v>
      </c>
      <c r="I1796" s="15">
        <v>119.8</v>
      </c>
      <c r="J1796" s="77"/>
      <c r="K1796" s="92"/>
    </row>
    <row r="1797" spans="1:11" ht="69" customHeight="1" x14ac:dyDescent="0.25">
      <c r="A1797" s="14" t="s">
        <v>4729</v>
      </c>
      <c r="B1797" s="14" t="s">
        <v>4839</v>
      </c>
      <c r="C1797" s="14" t="s">
        <v>4840</v>
      </c>
      <c r="D1797" s="16">
        <v>45670</v>
      </c>
      <c r="E1797" s="16">
        <v>45819</v>
      </c>
      <c r="F1797" s="14" t="s">
        <v>5603</v>
      </c>
      <c r="G1797" s="14"/>
      <c r="H1797" s="14" t="s">
        <v>4776</v>
      </c>
      <c r="I1797" s="15">
        <v>292.2</v>
      </c>
      <c r="J1797" s="77"/>
      <c r="K1797" s="92"/>
    </row>
    <row r="1798" spans="1:11" ht="79.2" customHeight="1" x14ac:dyDescent="0.25">
      <c r="A1798" s="14" t="s">
        <v>4729</v>
      </c>
      <c r="B1798" s="14" t="s">
        <v>4841</v>
      </c>
      <c r="C1798" s="14" t="s">
        <v>4842</v>
      </c>
      <c r="D1798" s="16">
        <v>45666</v>
      </c>
      <c r="E1798" s="16">
        <v>45819</v>
      </c>
      <c r="F1798" s="14" t="s">
        <v>5605</v>
      </c>
      <c r="G1798" s="14"/>
      <c r="H1798" s="14" t="s">
        <v>4769</v>
      </c>
      <c r="I1798" s="15">
        <v>191.22</v>
      </c>
      <c r="J1798" s="77"/>
      <c r="K1798" s="92"/>
    </row>
    <row r="1799" spans="1:11" ht="79.8" customHeight="1" x14ac:dyDescent="0.25">
      <c r="A1799" s="14" t="s">
        <v>4729</v>
      </c>
      <c r="B1799" s="14" t="s">
        <v>4843</v>
      </c>
      <c r="C1799" s="14" t="s">
        <v>4844</v>
      </c>
      <c r="D1799" s="16">
        <v>45665</v>
      </c>
      <c r="E1799" s="16">
        <v>45819</v>
      </c>
      <c r="F1799" s="14" t="s">
        <v>5606</v>
      </c>
      <c r="G1799" s="14"/>
      <c r="H1799" s="14" t="s">
        <v>4845</v>
      </c>
      <c r="I1799" s="15">
        <v>77.33</v>
      </c>
      <c r="J1799" s="77"/>
      <c r="K1799" s="92"/>
    </row>
    <row r="1800" spans="1:11" ht="79.2" customHeight="1" x14ac:dyDescent="0.25">
      <c r="A1800" s="14" t="s">
        <v>4729</v>
      </c>
      <c r="B1800" s="14" t="s">
        <v>4846</v>
      </c>
      <c r="C1800" s="14" t="s">
        <v>4847</v>
      </c>
      <c r="D1800" s="16">
        <v>45702</v>
      </c>
      <c r="E1800" s="16">
        <v>45819</v>
      </c>
      <c r="F1800" s="14" t="s">
        <v>5605</v>
      </c>
      <c r="G1800" s="14"/>
      <c r="H1800" s="14" t="s">
        <v>2085</v>
      </c>
      <c r="I1800" s="15">
        <v>10.9</v>
      </c>
      <c r="J1800" s="77"/>
      <c r="K1800" s="92"/>
    </row>
    <row r="1801" spans="1:11" ht="76.2" customHeight="1" x14ac:dyDescent="0.25">
      <c r="A1801" s="14" t="s">
        <v>4729</v>
      </c>
      <c r="B1801" s="14" t="s">
        <v>4848</v>
      </c>
      <c r="C1801" s="14" t="s">
        <v>4849</v>
      </c>
      <c r="D1801" s="16">
        <v>45709</v>
      </c>
      <c r="E1801" s="16">
        <v>45819</v>
      </c>
      <c r="F1801" s="14" t="s">
        <v>5605</v>
      </c>
      <c r="G1801" s="14"/>
      <c r="H1801" s="14" t="s">
        <v>4850</v>
      </c>
      <c r="I1801" s="15">
        <v>17</v>
      </c>
      <c r="J1801" s="77"/>
      <c r="K1801" s="92"/>
    </row>
    <row r="1802" spans="1:11" ht="70.8" customHeight="1" x14ac:dyDescent="0.25">
      <c r="A1802" s="14" t="s">
        <v>1753</v>
      </c>
      <c r="B1802" s="14" t="s">
        <v>4737</v>
      </c>
      <c r="C1802" s="14" t="s">
        <v>1762</v>
      </c>
      <c r="D1802" s="16">
        <v>45793</v>
      </c>
      <c r="E1802" s="16">
        <v>45826</v>
      </c>
      <c r="F1802" s="14" t="s">
        <v>5565</v>
      </c>
      <c r="G1802" s="14" t="s">
        <v>3621</v>
      </c>
      <c r="H1802" s="14" t="s">
        <v>3622</v>
      </c>
      <c r="I1802" s="15">
        <v>1865.07</v>
      </c>
      <c r="J1802" s="77">
        <v>2</v>
      </c>
      <c r="K1802" s="92"/>
    </row>
    <row r="1803" spans="1:11" ht="67.8" customHeight="1" x14ac:dyDescent="0.25">
      <c r="A1803" s="14" t="s">
        <v>1753</v>
      </c>
      <c r="B1803" s="14" t="s">
        <v>4737</v>
      </c>
      <c r="C1803" s="14" t="s">
        <v>1762</v>
      </c>
      <c r="D1803" s="16">
        <v>45810</v>
      </c>
      <c r="E1803" s="16">
        <v>45826</v>
      </c>
      <c r="F1803" s="14" t="s">
        <v>5566</v>
      </c>
      <c r="G1803" s="14" t="s">
        <v>3621</v>
      </c>
      <c r="H1803" s="14" t="s">
        <v>3622</v>
      </c>
      <c r="I1803" s="15">
        <v>2434.9299999999998</v>
      </c>
      <c r="J1803" s="77">
        <v>2</v>
      </c>
      <c r="K1803" s="92"/>
    </row>
    <row r="1804" spans="1:11" ht="45.6" customHeight="1" x14ac:dyDescent="0.25">
      <c r="A1804" s="14" t="s">
        <v>1753</v>
      </c>
      <c r="B1804" s="14" t="s">
        <v>4738</v>
      </c>
      <c r="C1804" s="14" t="s">
        <v>4739</v>
      </c>
      <c r="D1804" s="16">
        <v>45800</v>
      </c>
      <c r="E1804" s="16">
        <v>45819</v>
      </c>
      <c r="F1804" s="14" t="s">
        <v>4853</v>
      </c>
      <c r="G1804" s="14" t="s">
        <v>3621</v>
      </c>
      <c r="H1804" s="14" t="s">
        <v>3622</v>
      </c>
      <c r="I1804" s="15">
        <v>712.5</v>
      </c>
      <c r="J1804" s="77">
        <v>3</v>
      </c>
      <c r="K1804" s="92"/>
    </row>
    <row r="1805" spans="1:11" ht="43.2" customHeight="1" x14ac:dyDescent="0.25">
      <c r="A1805" s="14" t="s">
        <v>1753</v>
      </c>
      <c r="B1805" s="14" t="s">
        <v>4740</v>
      </c>
      <c r="C1805" s="14" t="s">
        <v>4741</v>
      </c>
      <c r="D1805" s="16">
        <v>45793</v>
      </c>
      <c r="E1805" s="16">
        <v>45819</v>
      </c>
      <c r="F1805" s="14" t="s">
        <v>4852</v>
      </c>
      <c r="G1805" s="14" t="s">
        <v>4742</v>
      </c>
      <c r="H1805" s="14" t="s">
        <v>4743</v>
      </c>
      <c r="I1805" s="15">
        <v>475</v>
      </c>
      <c r="J1805" s="77">
        <v>3</v>
      </c>
      <c r="K1805" s="92"/>
    </row>
    <row r="1806" spans="1:11" ht="55.8" customHeight="1" x14ac:dyDescent="0.25">
      <c r="A1806" s="14" t="s">
        <v>1753</v>
      </c>
      <c r="B1806" s="14" t="s">
        <v>4744</v>
      </c>
      <c r="C1806" s="14" t="s">
        <v>4745</v>
      </c>
      <c r="D1806" s="16">
        <v>45790</v>
      </c>
      <c r="E1806" s="16">
        <v>45819</v>
      </c>
      <c r="F1806" s="14" t="s">
        <v>4851</v>
      </c>
      <c r="G1806" s="14" t="s">
        <v>2546</v>
      </c>
      <c r="H1806" s="14" t="s">
        <v>2547</v>
      </c>
      <c r="I1806" s="15">
        <v>243.5</v>
      </c>
      <c r="J1806" s="77">
        <v>3</v>
      </c>
      <c r="K1806" s="92"/>
    </row>
    <row r="1807" spans="1:11" ht="48" customHeight="1" x14ac:dyDescent="0.25">
      <c r="A1807" s="14" t="s">
        <v>1753</v>
      </c>
      <c r="B1807" s="14" t="s">
        <v>4746</v>
      </c>
      <c r="C1807" s="14" t="s">
        <v>1986</v>
      </c>
      <c r="D1807" s="16">
        <v>45701</v>
      </c>
      <c r="E1807" s="16">
        <v>45818</v>
      </c>
      <c r="F1807" s="14" t="s">
        <v>5567</v>
      </c>
      <c r="G1807" s="14" t="s">
        <v>4747</v>
      </c>
      <c r="H1807" s="14" t="s">
        <v>4748</v>
      </c>
      <c r="I1807" s="15">
        <v>2233.79</v>
      </c>
      <c r="J1807" s="77">
        <v>1</v>
      </c>
      <c r="K1807" s="92"/>
    </row>
    <row r="1808" spans="1:11" ht="47.4" customHeight="1" x14ac:dyDescent="0.25">
      <c r="A1808" s="14" t="s">
        <v>1753</v>
      </c>
      <c r="B1808" s="14" t="s">
        <v>4746</v>
      </c>
      <c r="C1808" s="14" t="s">
        <v>1986</v>
      </c>
      <c r="D1808" s="16">
        <v>45729</v>
      </c>
      <c r="E1808" s="16">
        <v>45818</v>
      </c>
      <c r="F1808" s="14" t="s">
        <v>5568</v>
      </c>
      <c r="G1808" s="14" t="s">
        <v>4747</v>
      </c>
      <c r="H1808" s="14" t="s">
        <v>4748</v>
      </c>
      <c r="I1808" s="15">
        <v>1276.48</v>
      </c>
      <c r="J1808" s="77">
        <v>1</v>
      </c>
      <c r="K1808" s="92"/>
    </row>
    <row r="1809" spans="1:11" ht="47.4" customHeight="1" x14ac:dyDescent="0.25">
      <c r="A1809" s="14" t="s">
        <v>1753</v>
      </c>
      <c r="B1809" s="14" t="s">
        <v>4746</v>
      </c>
      <c r="C1809" s="14" t="s">
        <v>1986</v>
      </c>
      <c r="D1809" s="16">
        <v>45757</v>
      </c>
      <c r="E1809" s="16">
        <v>45818</v>
      </c>
      <c r="F1809" s="14" t="s">
        <v>5569</v>
      </c>
      <c r="G1809" s="14" t="s">
        <v>4747</v>
      </c>
      <c r="H1809" s="14" t="s">
        <v>4748</v>
      </c>
      <c r="I1809" s="15">
        <v>193.12</v>
      </c>
      <c r="J1809" s="77">
        <v>1</v>
      </c>
      <c r="K1809" s="92"/>
    </row>
    <row r="1810" spans="1:11" ht="76.8" customHeight="1" x14ac:dyDescent="0.25">
      <c r="A1810" s="14" t="s">
        <v>1753</v>
      </c>
      <c r="B1810" s="14" t="s">
        <v>4749</v>
      </c>
      <c r="C1810" s="14" t="s">
        <v>4750</v>
      </c>
      <c r="D1810" s="16">
        <v>45789</v>
      </c>
      <c r="E1810" s="16">
        <v>45814</v>
      </c>
      <c r="F1810" s="14" t="s">
        <v>5570</v>
      </c>
      <c r="G1810" s="14" t="s">
        <v>2597</v>
      </c>
      <c r="H1810" s="14" t="s">
        <v>2598</v>
      </c>
      <c r="I1810" s="15">
        <v>260.02999999999997</v>
      </c>
      <c r="J1810" s="77">
        <v>2</v>
      </c>
      <c r="K1810" s="92"/>
    </row>
    <row r="1811" spans="1:11" ht="78" customHeight="1" x14ac:dyDescent="0.25">
      <c r="A1811" s="14" t="s">
        <v>1753</v>
      </c>
      <c r="B1811" s="14" t="s">
        <v>4749</v>
      </c>
      <c r="C1811" s="14" t="s">
        <v>4750</v>
      </c>
      <c r="D1811" s="16">
        <v>45789</v>
      </c>
      <c r="E1811" s="16">
        <v>45814</v>
      </c>
      <c r="F1811" s="14" t="s">
        <v>5572</v>
      </c>
      <c r="G1811" s="14" t="s">
        <v>2597</v>
      </c>
      <c r="H1811" s="14" t="s">
        <v>2598</v>
      </c>
      <c r="I1811" s="15">
        <v>321.64999999999998</v>
      </c>
      <c r="J1811" s="77">
        <v>2</v>
      </c>
      <c r="K1811" s="92"/>
    </row>
    <row r="1812" spans="1:11" ht="78.599999999999994" customHeight="1" x14ac:dyDescent="0.25">
      <c r="A1812" s="14" t="s">
        <v>1753</v>
      </c>
      <c r="B1812" s="14" t="s">
        <v>4749</v>
      </c>
      <c r="C1812" s="14" t="s">
        <v>4750</v>
      </c>
      <c r="D1812" s="16">
        <v>45787</v>
      </c>
      <c r="E1812" s="16">
        <v>45814</v>
      </c>
      <c r="F1812" s="14" t="s">
        <v>5571</v>
      </c>
      <c r="G1812" s="14" t="s">
        <v>2597</v>
      </c>
      <c r="H1812" s="14" t="s">
        <v>2598</v>
      </c>
      <c r="I1812" s="15">
        <v>60.32</v>
      </c>
      <c r="J1812" s="77">
        <v>2</v>
      </c>
      <c r="K1812" s="92"/>
    </row>
    <row r="1813" spans="1:11" ht="67.2" customHeight="1" x14ac:dyDescent="0.25">
      <c r="A1813" s="14" t="s">
        <v>1753</v>
      </c>
      <c r="B1813" s="14" t="s">
        <v>4751</v>
      </c>
      <c r="C1813" s="14" t="s">
        <v>4752</v>
      </c>
      <c r="D1813" s="16">
        <v>45691</v>
      </c>
      <c r="E1813" s="16">
        <v>45812</v>
      </c>
      <c r="F1813" s="14" t="s">
        <v>5573</v>
      </c>
      <c r="G1813" s="14" t="s">
        <v>3693</v>
      </c>
      <c r="H1813" s="14" t="s">
        <v>3694</v>
      </c>
      <c r="I1813" s="15">
        <v>1365.1</v>
      </c>
      <c r="J1813" s="77">
        <v>3</v>
      </c>
      <c r="K1813" s="92"/>
    </row>
    <row r="1814" spans="1:11" ht="69" customHeight="1" x14ac:dyDescent="0.25">
      <c r="A1814" s="14" t="s">
        <v>1753</v>
      </c>
      <c r="B1814" s="14" t="s">
        <v>4751</v>
      </c>
      <c r="C1814" s="14" t="s">
        <v>4752</v>
      </c>
      <c r="D1814" s="16">
        <v>45691</v>
      </c>
      <c r="E1814" s="16">
        <v>45812</v>
      </c>
      <c r="F1814" s="14" t="s">
        <v>5574</v>
      </c>
      <c r="G1814" s="14" t="s">
        <v>3693</v>
      </c>
      <c r="H1814" s="14" t="s">
        <v>3694</v>
      </c>
      <c r="I1814" s="15">
        <v>17.09</v>
      </c>
      <c r="J1814" s="77">
        <v>3</v>
      </c>
      <c r="K1814" s="92"/>
    </row>
    <row r="1815" spans="1:11" ht="68.400000000000006" customHeight="1" x14ac:dyDescent="0.25">
      <c r="A1815" s="14" t="s">
        <v>1753</v>
      </c>
      <c r="B1815" s="14" t="s">
        <v>4751</v>
      </c>
      <c r="C1815" s="14" t="s">
        <v>4752</v>
      </c>
      <c r="D1815" s="16">
        <v>45706</v>
      </c>
      <c r="E1815" s="16">
        <v>45812</v>
      </c>
      <c r="F1815" s="14" t="s">
        <v>5575</v>
      </c>
      <c r="G1815" s="14" t="s">
        <v>3693</v>
      </c>
      <c r="H1815" s="14" t="s">
        <v>3694</v>
      </c>
      <c r="I1815" s="15">
        <v>12.96</v>
      </c>
      <c r="J1815" s="77">
        <v>3</v>
      </c>
      <c r="K1815" s="92"/>
    </row>
    <row r="1816" spans="1:11" ht="79.8" customHeight="1" x14ac:dyDescent="0.25">
      <c r="A1816" s="14" t="s">
        <v>1753</v>
      </c>
      <c r="B1816" s="14" t="s">
        <v>4753</v>
      </c>
      <c r="C1816" s="14" t="s">
        <v>4754</v>
      </c>
      <c r="D1816" s="16">
        <v>45707</v>
      </c>
      <c r="E1816" s="16">
        <v>45812</v>
      </c>
      <c r="F1816" s="14" t="s">
        <v>5576</v>
      </c>
      <c r="G1816" s="14" t="s">
        <v>3693</v>
      </c>
      <c r="H1816" s="14" t="s">
        <v>3694</v>
      </c>
      <c r="I1816" s="15">
        <v>560.47</v>
      </c>
      <c r="J1816" s="77">
        <v>2</v>
      </c>
      <c r="K1816" s="92"/>
    </row>
    <row r="1817" spans="1:11" ht="69" customHeight="1" x14ac:dyDescent="0.25">
      <c r="A1817" s="14" t="s">
        <v>1753</v>
      </c>
      <c r="B1817" s="14" t="s">
        <v>4753</v>
      </c>
      <c r="C1817" s="14" t="s">
        <v>4754</v>
      </c>
      <c r="D1817" s="16">
        <v>45674</v>
      </c>
      <c r="E1817" s="16">
        <v>45812</v>
      </c>
      <c r="F1817" s="14" t="s">
        <v>5578</v>
      </c>
      <c r="G1817" s="14" t="s">
        <v>3693</v>
      </c>
      <c r="H1817" s="14" t="s">
        <v>3694</v>
      </c>
      <c r="I1817" s="15">
        <v>291.05</v>
      </c>
      <c r="J1817" s="77">
        <v>2</v>
      </c>
      <c r="K1817" s="92"/>
    </row>
    <row r="1818" spans="1:11" ht="65.400000000000006" customHeight="1" x14ac:dyDescent="0.25">
      <c r="A1818" s="14" t="s">
        <v>1753</v>
      </c>
      <c r="B1818" s="14" t="s">
        <v>4753</v>
      </c>
      <c r="C1818" s="14" t="s">
        <v>4754</v>
      </c>
      <c r="D1818" s="16">
        <v>45675</v>
      </c>
      <c r="E1818" s="16">
        <v>45812</v>
      </c>
      <c r="F1818" s="14" t="s">
        <v>5577</v>
      </c>
      <c r="G1818" s="14" t="s">
        <v>3693</v>
      </c>
      <c r="H1818" s="14" t="s">
        <v>3694</v>
      </c>
      <c r="I1818" s="15">
        <v>10.58</v>
      </c>
      <c r="J1818" s="77">
        <v>2</v>
      </c>
      <c r="K1818" s="92"/>
    </row>
    <row r="1819" spans="1:11" ht="61.2" x14ac:dyDescent="0.25">
      <c r="A1819" s="14" t="s">
        <v>1753</v>
      </c>
      <c r="B1819" s="14" t="s">
        <v>4755</v>
      </c>
      <c r="C1819" s="14" t="s">
        <v>4756</v>
      </c>
      <c r="D1819" s="16">
        <v>45706</v>
      </c>
      <c r="E1819" s="16">
        <v>45812</v>
      </c>
      <c r="F1819" s="14" t="s">
        <v>5579</v>
      </c>
      <c r="G1819" s="14" t="s">
        <v>3621</v>
      </c>
      <c r="H1819" s="14" t="s">
        <v>3622</v>
      </c>
      <c r="I1819" s="15">
        <v>450</v>
      </c>
      <c r="J1819" s="77">
        <v>2</v>
      </c>
      <c r="K1819" s="92"/>
    </row>
    <row r="1820" spans="1:11" ht="61.2" x14ac:dyDescent="0.25">
      <c r="A1820" s="14" t="s">
        <v>1753</v>
      </c>
      <c r="B1820" s="14" t="s">
        <v>4755</v>
      </c>
      <c r="C1820" s="14" t="s">
        <v>4756</v>
      </c>
      <c r="D1820" s="16">
        <v>45735</v>
      </c>
      <c r="E1820" s="16">
        <v>45812</v>
      </c>
      <c r="F1820" s="14" t="s">
        <v>5580</v>
      </c>
      <c r="G1820" s="14" t="s">
        <v>3621</v>
      </c>
      <c r="H1820" s="14" t="s">
        <v>3622</v>
      </c>
      <c r="I1820" s="15">
        <v>500</v>
      </c>
      <c r="J1820" s="77">
        <v>2</v>
      </c>
      <c r="K1820" s="92"/>
    </row>
    <row r="1821" spans="1:11" ht="68.400000000000006" customHeight="1" x14ac:dyDescent="0.25">
      <c r="A1821" s="14" t="s">
        <v>1753</v>
      </c>
      <c r="B1821" s="14" t="s">
        <v>4755</v>
      </c>
      <c r="C1821" s="14" t="s">
        <v>4756</v>
      </c>
      <c r="D1821" s="16">
        <v>45766</v>
      </c>
      <c r="E1821" s="16">
        <v>45812</v>
      </c>
      <c r="F1821" s="14" t="s">
        <v>5581</v>
      </c>
      <c r="G1821" s="14" t="s">
        <v>3621</v>
      </c>
      <c r="H1821" s="14" t="s">
        <v>3622</v>
      </c>
      <c r="I1821" s="15">
        <v>255</v>
      </c>
      <c r="J1821" s="77">
        <v>2</v>
      </c>
      <c r="K1821" s="92"/>
    </row>
    <row r="1822" spans="1:11" ht="57.6" customHeight="1" x14ac:dyDescent="0.25">
      <c r="A1822" s="14" t="s">
        <v>1753</v>
      </c>
      <c r="B1822" s="14" t="s">
        <v>4757</v>
      </c>
      <c r="C1822" s="14" t="s">
        <v>1946</v>
      </c>
      <c r="D1822" s="16">
        <v>45706</v>
      </c>
      <c r="E1822" s="16">
        <v>45812</v>
      </c>
      <c r="F1822" s="14" t="s">
        <v>5582</v>
      </c>
      <c r="G1822" s="14" t="s">
        <v>4758</v>
      </c>
      <c r="H1822" s="14" t="s">
        <v>4759</v>
      </c>
      <c r="I1822" s="15">
        <v>653</v>
      </c>
      <c r="J1822" s="77">
        <v>1</v>
      </c>
      <c r="K1822" s="92"/>
    </row>
    <row r="1823" spans="1:11" ht="56.4" customHeight="1" x14ac:dyDescent="0.25">
      <c r="A1823" s="14" t="s">
        <v>1753</v>
      </c>
      <c r="B1823" s="14" t="s">
        <v>4757</v>
      </c>
      <c r="C1823" s="14" t="s">
        <v>1946</v>
      </c>
      <c r="D1823" s="16">
        <v>45733</v>
      </c>
      <c r="E1823" s="16">
        <v>45812</v>
      </c>
      <c r="F1823" s="14" t="s">
        <v>5583</v>
      </c>
      <c r="G1823" s="14" t="s">
        <v>4758</v>
      </c>
      <c r="H1823" s="14" t="s">
        <v>4759</v>
      </c>
      <c r="I1823" s="15">
        <v>1092.5</v>
      </c>
      <c r="J1823" s="77">
        <v>1</v>
      </c>
      <c r="K1823" s="92"/>
    </row>
    <row r="1824" spans="1:11" ht="58.2" customHeight="1" x14ac:dyDescent="0.25">
      <c r="A1824" s="14" t="s">
        <v>1753</v>
      </c>
      <c r="B1824" s="14" t="s">
        <v>4757</v>
      </c>
      <c r="C1824" s="14" t="s">
        <v>1946</v>
      </c>
      <c r="D1824" s="16">
        <v>45770</v>
      </c>
      <c r="E1824" s="16">
        <v>45812</v>
      </c>
      <c r="F1824" s="14" t="s">
        <v>5584</v>
      </c>
      <c r="G1824" s="14" t="s">
        <v>4758</v>
      </c>
      <c r="H1824" s="14" t="s">
        <v>4759</v>
      </c>
      <c r="I1824" s="15">
        <v>121.89</v>
      </c>
      <c r="J1824" s="77">
        <v>1</v>
      </c>
      <c r="K1824" s="92"/>
    </row>
    <row r="1825" spans="1:11" ht="43.8" customHeight="1" x14ac:dyDescent="0.25">
      <c r="A1825" s="14" t="s">
        <v>1753</v>
      </c>
      <c r="B1825" s="14" t="s">
        <v>4760</v>
      </c>
      <c r="C1825" s="14" t="s">
        <v>4761</v>
      </c>
      <c r="D1825" s="16">
        <v>45709</v>
      </c>
      <c r="E1825" s="16">
        <v>45812</v>
      </c>
      <c r="F1825" s="14" t="s">
        <v>5585</v>
      </c>
      <c r="G1825" s="14" t="s">
        <v>4762</v>
      </c>
      <c r="H1825" s="14" t="s">
        <v>4763</v>
      </c>
      <c r="I1825" s="15">
        <v>1611</v>
      </c>
      <c r="J1825" s="77">
        <v>1</v>
      </c>
      <c r="K1825" s="92"/>
    </row>
    <row r="1826" spans="1:11" ht="38.4" customHeight="1" x14ac:dyDescent="0.25">
      <c r="A1826" s="14" t="s">
        <v>1753</v>
      </c>
      <c r="B1826" s="14" t="s">
        <v>4992</v>
      </c>
      <c r="C1826" s="14" t="s">
        <v>4993</v>
      </c>
      <c r="D1826" s="16">
        <v>45821</v>
      </c>
      <c r="E1826" s="16">
        <v>45824</v>
      </c>
      <c r="F1826" s="14" t="s">
        <v>4994</v>
      </c>
      <c r="G1826" s="14"/>
      <c r="H1826" s="14" t="s">
        <v>4995</v>
      </c>
      <c r="I1826" s="15">
        <v>661.87</v>
      </c>
      <c r="J1826" s="77">
        <v>2</v>
      </c>
      <c r="K1826" s="92"/>
    </row>
    <row r="1827" spans="1:11" ht="40.200000000000003" customHeight="1" x14ac:dyDescent="0.25">
      <c r="A1827" s="14" t="s">
        <v>1753</v>
      </c>
      <c r="B1827" s="14" t="s">
        <v>4996</v>
      </c>
      <c r="C1827" s="14" t="s">
        <v>4997</v>
      </c>
      <c r="D1827" s="16">
        <v>45821</v>
      </c>
      <c r="E1827" s="16">
        <v>45824</v>
      </c>
      <c r="F1827" s="14" t="s">
        <v>4998</v>
      </c>
      <c r="G1827" s="14"/>
      <c r="H1827" s="14" t="s">
        <v>4999</v>
      </c>
      <c r="I1827" s="15">
        <v>86.87</v>
      </c>
      <c r="J1827" s="77">
        <v>2</v>
      </c>
      <c r="K1827" s="92"/>
    </row>
    <row r="1828" spans="1:11" ht="52.8" customHeight="1" x14ac:dyDescent="0.25">
      <c r="A1828" s="14" t="s">
        <v>1753</v>
      </c>
      <c r="B1828" s="14" t="s">
        <v>5643</v>
      </c>
      <c r="C1828" s="14"/>
      <c r="D1828" s="16">
        <v>45847</v>
      </c>
      <c r="E1828" s="16"/>
      <c r="F1828" s="14" t="s">
        <v>5644</v>
      </c>
      <c r="G1828" s="14"/>
      <c r="H1828" s="14" t="s">
        <v>1972</v>
      </c>
      <c r="I1828" s="15">
        <v>17883.96</v>
      </c>
      <c r="J1828" s="77">
        <v>4</v>
      </c>
      <c r="K1828" s="92"/>
    </row>
    <row r="1829" spans="1:11" ht="53.4" customHeight="1" x14ac:dyDescent="0.25">
      <c r="A1829" s="14" t="s">
        <v>1753</v>
      </c>
      <c r="B1829" s="14" t="s">
        <v>5643</v>
      </c>
      <c r="C1829" s="14"/>
      <c r="D1829" s="16">
        <v>45847</v>
      </c>
      <c r="E1829" s="16"/>
      <c r="F1829" s="14" t="s">
        <v>5645</v>
      </c>
      <c r="G1829" s="14"/>
      <c r="H1829" s="14" t="s">
        <v>1976</v>
      </c>
      <c r="I1829" s="15">
        <v>17824.59</v>
      </c>
      <c r="J1829" s="77">
        <v>3</v>
      </c>
      <c r="K1829" s="92"/>
    </row>
    <row r="1830" spans="1:11" ht="54" customHeight="1" x14ac:dyDescent="0.25">
      <c r="A1830" s="14" t="s">
        <v>1753</v>
      </c>
      <c r="B1830" s="14" t="s">
        <v>5643</v>
      </c>
      <c r="C1830" s="14"/>
      <c r="D1830" s="16">
        <v>45847</v>
      </c>
      <c r="E1830" s="16"/>
      <c r="F1830" s="14" t="s">
        <v>5646</v>
      </c>
      <c r="G1830" s="14"/>
      <c r="H1830" s="14" t="s">
        <v>5647</v>
      </c>
      <c r="I1830" s="15">
        <v>21623.49</v>
      </c>
      <c r="J1830" s="77">
        <v>5</v>
      </c>
      <c r="K1830" s="92"/>
    </row>
    <row r="1831" spans="1:11" ht="25.8" customHeight="1" x14ac:dyDescent="0.25">
      <c r="A1831" s="14" t="s">
        <v>1753</v>
      </c>
      <c r="B1831" s="14" t="s">
        <v>5643</v>
      </c>
      <c r="C1831" s="14"/>
      <c r="D1831" s="16">
        <v>45847</v>
      </c>
      <c r="E1831" s="16"/>
      <c r="F1831" s="14" t="s">
        <v>6310</v>
      </c>
      <c r="G1831" s="14"/>
      <c r="H1831" s="14" t="s">
        <v>1760</v>
      </c>
      <c r="I1831" s="15">
        <v>10</v>
      </c>
      <c r="J1831" s="77">
        <v>5</v>
      </c>
      <c r="K1831" s="92"/>
    </row>
    <row r="1832" spans="1:11" ht="26.4" customHeight="1" x14ac:dyDescent="0.25">
      <c r="A1832" s="14" t="s">
        <v>1753</v>
      </c>
      <c r="B1832" s="14" t="s">
        <v>5643</v>
      </c>
      <c r="C1832" s="14"/>
      <c r="D1832" s="16">
        <v>45847</v>
      </c>
      <c r="E1832" s="16"/>
      <c r="F1832" s="14" t="s">
        <v>6309</v>
      </c>
      <c r="G1832" s="14"/>
      <c r="H1832" s="14" t="s">
        <v>1760</v>
      </c>
      <c r="I1832" s="15">
        <v>10</v>
      </c>
      <c r="J1832" s="77">
        <v>5</v>
      </c>
      <c r="K1832" s="92"/>
    </row>
    <row r="1833" spans="1:11" ht="23.4" customHeight="1" x14ac:dyDescent="0.25">
      <c r="A1833" s="14" t="s">
        <v>1753</v>
      </c>
      <c r="B1833" s="14" t="s">
        <v>5641</v>
      </c>
      <c r="C1833" s="14"/>
      <c r="D1833" s="16">
        <v>45869</v>
      </c>
      <c r="E1833" s="16"/>
      <c r="F1833" s="14" t="s">
        <v>5640</v>
      </c>
      <c r="G1833" s="14"/>
      <c r="H1833" s="14" t="s">
        <v>1806</v>
      </c>
      <c r="I1833" s="15">
        <v>193.6</v>
      </c>
      <c r="J1833" s="77">
        <v>3</v>
      </c>
      <c r="K1833" s="92"/>
    </row>
    <row r="1834" spans="1:11" ht="25.8" customHeight="1" x14ac:dyDescent="0.25">
      <c r="A1834" s="14" t="s">
        <v>1753</v>
      </c>
      <c r="B1834" s="14" t="s">
        <v>5641</v>
      </c>
      <c r="C1834" s="14"/>
      <c r="D1834" s="16">
        <v>45869</v>
      </c>
      <c r="E1834" s="16"/>
      <c r="F1834" s="14" t="s">
        <v>5640</v>
      </c>
      <c r="G1834" s="14"/>
      <c r="H1834" s="14" t="s">
        <v>1806</v>
      </c>
      <c r="I1834" s="15">
        <v>484</v>
      </c>
      <c r="J1834" s="77">
        <v>5</v>
      </c>
      <c r="K1834" s="92"/>
    </row>
    <row r="1835" spans="1:11" ht="25.8" customHeight="1" x14ac:dyDescent="0.25">
      <c r="A1835" s="14" t="s">
        <v>1753</v>
      </c>
      <c r="B1835" s="14" t="s">
        <v>5641</v>
      </c>
      <c r="C1835" s="14"/>
      <c r="D1835" s="16">
        <v>45869</v>
      </c>
      <c r="E1835" s="16"/>
      <c r="F1835" s="14" t="s">
        <v>5640</v>
      </c>
      <c r="G1835" s="14"/>
      <c r="H1835" s="14" t="s">
        <v>1806</v>
      </c>
      <c r="I1835" s="15">
        <v>484</v>
      </c>
      <c r="J1835" s="77">
        <v>4</v>
      </c>
      <c r="K1835" s="92"/>
    </row>
    <row r="1836" spans="1:11" ht="25.2" customHeight="1" x14ac:dyDescent="0.25">
      <c r="A1836" s="14" t="s">
        <v>1753</v>
      </c>
      <c r="B1836" s="14" t="s">
        <v>5642</v>
      </c>
      <c r="C1836" s="14"/>
      <c r="D1836" s="16">
        <v>45845</v>
      </c>
      <c r="E1836" s="16"/>
      <c r="F1836" s="14" t="s">
        <v>5638</v>
      </c>
      <c r="G1836" s="14"/>
      <c r="H1836" s="14" t="s">
        <v>1806</v>
      </c>
      <c r="I1836" s="15">
        <v>91.96</v>
      </c>
      <c r="J1836" s="77">
        <v>4</v>
      </c>
      <c r="K1836" s="92"/>
    </row>
    <row r="1837" spans="1:11" ht="25.2" customHeight="1" x14ac:dyDescent="0.25">
      <c r="A1837" s="14" t="s">
        <v>1753</v>
      </c>
      <c r="B1837" s="14" t="s">
        <v>5677</v>
      </c>
      <c r="C1837" s="14" t="s">
        <v>5678</v>
      </c>
      <c r="D1837" s="16">
        <v>45856</v>
      </c>
      <c r="E1837" s="16"/>
      <c r="F1837" s="14" t="s">
        <v>5679</v>
      </c>
      <c r="G1837" s="14" t="s">
        <v>2310</v>
      </c>
      <c r="H1837" s="14" t="s">
        <v>2311</v>
      </c>
      <c r="I1837" s="15">
        <v>180</v>
      </c>
      <c r="J1837" s="77">
        <v>5</v>
      </c>
      <c r="K1837" s="92"/>
    </row>
    <row r="1838" spans="1:11" ht="25.2" customHeight="1" x14ac:dyDescent="0.25">
      <c r="A1838" s="14" t="s">
        <v>1753</v>
      </c>
      <c r="B1838" s="14" t="s">
        <v>5680</v>
      </c>
      <c r="C1838" s="14" t="s">
        <v>5677</v>
      </c>
      <c r="D1838" s="16">
        <v>45863</v>
      </c>
      <c r="E1838" s="16"/>
      <c r="F1838" s="14" t="s">
        <v>5681</v>
      </c>
      <c r="G1838" s="14" t="s">
        <v>2310</v>
      </c>
      <c r="H1838" s="14" t="s">
        <v>2311</v>
      </c>
      <c r="I1838" s="15">
        <v>41.4</v>
      </c>
      <c r="J1838" s="77">
        <v>5</v>
      </c>
      <c r="K1838" s="92"/>
    </row>
    <row r="1839" spans="1:11" ht="33.6" customHeight="1" x14ac:dyDescent="0.25">
      <c r="A1839" s="14" t="s">
        <v>1753</v>
      </c>
      <c r="B1839" s="14" t="s">
        <v>5682</v>
      </c>
      <c r="C1839" s="14" t="s">
        <v>5683</v>
      </c>
      <c r="D1839" s="16">
        <v>45854</v>
      </c>
      <c r="E1839" s="16"/>
      <c r="F1839" s="14" t="s">
        <v>5684</v>
      </c>
      <c r="G1839" s="14" t="s">
        <v>2338</v>
      </c>
      <c r="H1839" s="14" t="s">
        <v>2339</v>
      </c>
      <c r="I1839" s="15">
        <v>5767.6</v>
      </c>
      <c r="J1839" s="77">
        <v>3</v>
      </c>
      <c r="K1839" s="92"/>
    </row>
    <row r="1840" spans="1:11" ht="37.200000000000003" customHeight="1" x14ac:dyDescent="0.25">
      <c r="A1840" s="14" t="s">
        <v>1753</v>
      </c>
      <c r="B1840" s="14" t="s">
        <v>5685</v>
      </c>
      <c r="C1840" s="14" t="s">
        <v>5682</v>
      </c>
      <c r="D1840" s="16">
        <v>45863</v>
      </c>
      <c r="E1840" s="16"/>
      <c r="F1840" s="14" t="s">
        <v>5686</v>
      </c>
      <c r="G1840" s="14" t="s">
        <v>2338</v>
      </c>
      <c r="H1840" s="14" t="s">
        <v>2339</v>
      </c>
      <c r="I1840" s="15">
        <v>1326.55</v>
      </c>
      <c r="J1840" s="77">
        <v>3</v>
      </c>
      <c r="K1840" s="92"/>
    </row>
    <row r="1841" spans="1:11" ht="25.2" customHeight="1" x14ac:dyDescent="0.25">
      <c r="A1841" s="14" t="s">
        <v>1753</v>
      </c>
      <c r="B1841" s="14" t="s">
        <v>5687</v>
      </c>
      <c r="C1841" s="14" t="s">
        <v>5688</v>
      </c>
      <c r="D1841" s="16">
        <v>45854</v>
      </c>
      <c r="E1841" s="16"/>
      <c r="F1841" s="14" t="s">
        <v>5689</v>
      </c>
      <c r="G1841" s="14" t="s">
        <v>2338</v>
      </c>
      <c r="H1841" s="14" t="s">
        <v>2339</v>
      </c>
      <c r="I1841" s="15">
        <v>2007.3</v>
      </c>
      <c r="J1841" s="77">
        <v>3</v>
      </c>
      <c r="K1841" s="92"/>
    </row>
    <row r="1842" spans="1:11" ht="36" customHeight="1" x14ac:dyDescent="0.25">
      <c r="A1842" s="14" t="s">
        <v>1753</v>
      </c>
      <c r="B1842" s="14" t="s">
        <v>5690</v>
      </c>
      <c r="C1842" s="14" t="s">
        <v>5687</v>
      </c>
      <c r="D1842" s="16">
        <v>45863</v>
      </c>
      <c r="E1842" s="16"/>
      <c r="F1842" s="14" t="s">
        <v>5691</v>
      </c>
      <c r="G1842" s="14" t="s">
        <v>2338</v>
      </c>
      <c r="H1842" s="14" t="s">
        <v>2339</v>
      </c>
      <c r="I1842" s="15">
        <v>461.68</v>
      </c>
      <c r="J1842" s="77">
        <v>3</v>
      </c>
      <c r="K1842" s="92"/>
    </row>
    <row r="1843" spans="1:11" ht="34.200000000000003" customHeight="1" x14ac:dyDescent="0.25">
      <c r="A1843" s="14" t="s">
        <v>1753</v>
      </c>
      <c r="B1843" s="14" t="s">
        <v>5706</v>
      </c>
      <c r="C1843" s="14" t="s">
        <v>5707</v>
      </c>
      <c r="D1843" s="16">
        <v>45846</v>
      </c>
      <c r="E1843" s="16"/>
      <c r="F1843" s="14" t="s">
        <v>5708</v>
      </c>
      <c r="G1843" s="14" t="s">
        <v>2232</v>
      </c>
      <c r="H1843" s="14" t="s">
        <v>2233</v>
      </c>
      <c r="I1843" s="15">
        <v>60.89</v>
      </c>
      <c r="J1843" s="77">
        <v>4</v>
      </c>
      <c r="K1843" s="92"/>
    </row>
    <row r="1844" spans="1:11" ht="25.2" customHeight="1" x14ac:dyDescent="0.25">
      <c r="A1844" s="14" t="s">
        <v>1753</v>
      </c>
      <c r="B1844" s="14" t="s">
        <v>5709</v>
      </c>
      <c r="C1844" s="14" t="s">
        <v>5710</v>
      </c>
      <c r="D1844" s="16">
        <v>45846</v>
      </c>
      <c r="E1844" s="16"/>
      <c r="F1844" s="14" t="s">
        <v>5711</v>
      </c>
      <c r="G1844" s="14" t="s">
        <v>2219</v>
      </c>
      <c r="H1844" s="14" t="s">
        <v>2220</v>
      </c>
      <c r="I1844" s="15">
        <v>5475.3</v>
      </c>
      <c r="J1844" s="77">
        <v>4</v>
      </c>
      <c r="K1844" s="92"/>
    </row>
    <row r="1845" spans="1:11" ht="19.2" customHeight="1" x14ac:dyDescent="0.25">
      <c r="A1845" s="14" t="s">
        <v>1753</v>
      </c>
      <c r="B1845" s="14" t="s">
        <v>5712</v>
      </c>
      <c r="C1845" s="14" t="s">
        <v>5713</v>
      </c>
      <c r="D1845" s="16">
        <v>45846</v>
      </c>
      <c r="E1845" s="16"/>
      <c r="F1845" s="14" t="s">
        <v>5714</v>
      </c>
      <c r="G1845" s="14" t="s">
        <v>3262</v>
      </c>
      <c r="H1845" s="14" t="s">
        <v>3263</v>
      </c>
      <c r="I1845" s="15">
        <v>2500</v>
      </c>
      <c r="J1845" s="77">
        <v>4</v>
      </c>
      <c r="K1845" s="92"/>
    </row>
    <row r="1846" spans="1:11" ht="40.799999999999997" customHeight="1" x14ac:dyDescent="0.25">
      <c r="A1846" s="14" t="s">
        <v>1753</v>
      </c>
      <c r="B1846" s="14" t="s">
        <v>5715</v>
      </c>
      <c r="C1846" s="14" t="s">
        <v>5716</v>
      </c>
      <c r="D1846" s="16">
        <v>45846</v>
      </c>
      <c r="E1846" s="16"/>
      <c r="F1846" s="14" t="s">
        <v>5717</v>
      </c>
      <c r="G1846" s="14" t="s">
        <v>2226</v>
      </c>
      <c r="H1846" s="14" t="s">
        <v>2228</v>
      </c>
      <c r="I1846" s="15">
        <v>407.75</v>
      </c>
      <c r="J1846" s="77">
        <v>4</v>
      </c>
      <c r="K1846" s="92"/>
    </row>
    <row r="1847" spans="1:11" ht="25.2" customHeight="1" x14ac:dyDescent="0.25">
      <c r="A1847" s="14" t="s">
        <v>1753</v>
      </c>
      <c r="B1847" s="14" t="s">
        <v>5718</v>
      </c>
      <c r="C1847" s="14" t="s">
        <v>5719</v>
      </c>
      <c r="D1847" s="16">
        <v>45846</v>
      </c>
      <c r="E1847" s="16"/>
      <c r="F1847" s="14" t="s">
        <v>5720</v>
      </c>
      <c r="G1847" s="14" t="s">
        <v>2206</v>
      </c>
      <c r="H1847" s="14" t="s">
        <v>2209</v>
      </c>
      <c r="I1847" s="15">
        <v>363.02</v>
      </c>
      <c r="J1847" s="77">
        <v>4</v>
      </c>
      <c r="K1847" s="92"/>
    </row>
    <row r="1848" spans="1:11" ht="39" customHeight="1" x14ac:dyDescent="0.25">
      <c r="A1848" s="14" t="s">
        <v>1753</v>
      </c>
      <c r="B1848" s="14" t="s">
        <v>5721</v>
      </c>
      <c r="C1848" s="14" t="s">
        <v>5722</v>
      </c>
      <c r="D1848" s="16">
        <v>45848</v>
      </c>
      <c r="E1848" s="16"/>
      <c r="F1848" s="14" t="s">
        <v>5723</v>
      </c>
      <c r="G1848" s="14" t="s">
        <v>2214</v>
      </c>
      <c r="H1848" s="14" t="s">
        <v>2215</v>
      </c>
      <c r="I1848" s="15">
        <v>434.1</v>
      </c>
      <c r="J1848" s="77">
        <v>4</v>
      </c>
      <c r="K1848" s="92"/>
    </row>
    <row r="1849" spans="1:11" ht="25.2" customHeight="1" x14ac:dyDescent="0.25">
      <c r="A1849" s="14" t="s">
        <v>1753</v>
      </c>
      <c r="B1849" s="14" t="s">
        <v>5724</v>
      </c>
      <c r="C1849" s="14" t="s">
        <v>5725</v>
      </c>
      <c r="D1849" s="16">
        <v>45852</v>
      </c>
      <c r="E1849" s="16"/>
      <c r="F1849" s="14" t="s">
        <v>5728</v>
      </c>
      <c r="G1849" s="14" t="s">
        <v>2219</v>
      </c>
      <c r="H1849" s="14" t="s">
        <v>2220</v>
      </c>
      <c r="I1849" s="15">
        <v>89.1</v>
      </c>
      <c r="J1849" s="77">
        <v>4</v>
      </c>
      <c r="K1849" s="92"/>
    </row>
    <row r="1850" spans="1:11" ht="25.2" customHeight="1" x14ac:dyDescent="0.25">
      <c r="A1850" s="14" t="s">
        <v>1753</v>
      </c>
      <c r="B1850" s="14" t="s">
        <v>5726</v>
      </c>
      <c r="C1850" s="14" t="s">
        <v>5727</v>
      </c>
      <c r="D1850" s="16">
        <v>45852</v>
      </c>
      <c r="E1850" s="16"/>
      <c r="F1850" s="14" t="s">
        <v>5729</v>
      </c>
      <c r="G1850" s="14" t="s">
        <v>2237</v>
      </c>
      <c r="H1850" s="14" t="s">
        <v>2238</v>
      </c>
      <c r="I1850" s="15">
        <v>114.05</v>
      </c>
      <c r="J1850" s="77">
        <v>4</v>
      </c>
      <c r="K1850" s="92"/>
    </row>
    <row r="1851" spans="1:11" ht="25.2" customHeight="1" x14ac:dyDescent="0.25">
      <c r="A1851" s="14" t="s">
        <v>1753</v>
      </c>
      <c r="B1851" s="14" t="s">
        <v>5730</v>
      </c>
      <c r="C1851" s="14" t="s">
        <v>5731</v>
      </c>
      <c r="D1851" s="16">
        <v>45854</v>
      </c>
      <c r="E1851" s="16"/>
      <c r="F1851" s="14" t="s">
        <v>5732</v>
      </c>
      <c r="G1851" s="14" t="s">
        <v>2272</v>
      </c>
      <c r="H1851" s="14" t="s">
        <v>2273</v>
      </c>
      <c r="I1851" s="15">
        <v>51.66</v>
      </c>
      <c r="J1851" s="77">
        <v>4</v>
      </c>
      <c r="K1851" s="92"/>
    </row>
    <row r="1852" spans="1:11" ht="25.2" customHeight="1" x14ac:dyDescent="0.25">
      <c r="A1852" s="14" t="s">
        <v>1753</v>
      </c>
      <c r="B1852" s="14" t="s">
        <v>5733</v>
      </c>
      <c r="C1852" s="14" t="s">
        <v>5734</v>
      </c>
      <c r="D1852" s="16">
        <v>45855</v>
      </c>
      <c r="E1852" s="16"/>
      <c r="F1852" s="14" t="s">
        <v>5735</v>
      </c>
      <c r="G1852" s="14" t="s">
        <v>2242</v>
      </c>
      <c r="H1852" s="14" t="s">
        <v>2243</v>
      </c>
      <c r="I1852" s="15">
        <v>123</v>
      </c>
      <c r="J1852" s="77">
        <v>4</v>
      </c>
      <c r="K1852" s="92"/>
    </row>
    <row r="1853" spans="1:11" ht="25.2" customHeight="1" x14ac:dyDescent="0.25">
      <c r="A1853" s="14" t="s">
        <v>1753</v>
      </c>
      <c r="B1853" s="14" t="s">
        <v>5736</v>
      </c>
      <c r="C1853" s="14" t="s">
        <v>5737</v>
      </c>
      <c r="D1853" s="16">
        <v>45866</v>
      </c>
      <c r="E1853" s="16"/>
      <c r="F1853" s="14" t="s">
        <v>5738</v>
      </c>
      <c r="G1853" s="14" t="s">
        <v>2208</v>
      </c>
      <c r="H1853" s="14" t="s">
        <v>2058</v>
      </c>
      <c r="I1853" s="15">
        <v>106.6</v>
      </c>
      <c r="J1853" s="77">
        <v>3</v>
      </c>
      <c r="K1853" s="92"/>
    </row>
    <row r="1854" spans="1:11" ht="25.2" customHeight="1" x14ac:dyDescent="0.25">
      <c r="A1854" s="14" t="s">
        <v>1753</v>
      </c>
      <c r="B1854" s="14" t="s">
        <v>5736</v>
      </c>
      <c r="C1854" s="14" t="s">
        <v>5737</v>
      </c>
      <c r="D1854" s="16">
        <v>45866</v>
      </c>
      <c r="E1854" s="16"/>
      <c r="F1854" s="14" t="s">
        <v>5738</v>
      </c>
      <c r="G1854" s="14" t="s">
        <v>2208</v>
      </c>
      <c r="H1854" s="14" t="s">
        <v>2058</v>
      </c>
      <c r="I1854" s="15">
        <v>111.73</v>
      </c>
      <c r="J1854" s="77">
        <v>5</v>
      </c>
      <c r="K1854" s="92"/>
    </row>
    <row r="1855" spans="1:11" ht="27" customHeight="1" x14ac:dyDescent="0.25">
      <c r="A1855" s="14" t="s">
        <v>1753</v>
      </c>
      <c r="B1855" s="14" t="s">
        <v>5736</v>
      </c>
      <c r="C1855" s="14" t="s">
        <v>5737</v>
      </c>
      <c r="D1855" s="16">
        <v>45866</v>
      </c>
      <c r="E1855" s="16"/>
      <c r="F1855" s="14" t="s">
        <v>5738</v>
      </c>
      <c r="G1855" s="14" t="s">
        <v>2208</v>
      </c>
      <c r="H1855" s="14" t="s">
        <v>2058</v>
      </c>
      <c r="I1855" s="15">
        <v>454.63</v>
      </c>
      <c r="J1855" s="77">
        <v>4</v>
      </c>
      <c r="K1855" s="92"/>
    </row>
    <row r="1856" spans="1:11" ht="36" customHeight="1" x14ac:dyDescent="0.25">
      <c r="A1856" s="14" t="s">
        <v>1753</v>
      </c>
      <c r="B1856" s="14" t="s">
        <v>5739</v>
      </c>
      <c r="C1856" s="14" t="s">
        <v>5740</v>
      </c>
      <c r="D1856" s="16">
        <v>45846</v>
      </c>
      <c r="E1856" s="16"/>
      <c r="F1856" s="14" t="s">
        <v>5743</v>
      </c>
      <c r="G1856" s="14" t="s">
        <v>5744</v>
      </c>
      <c r="H1856" s="14" t="s">
        <v>5745</v>
      </c>
      <c r="I1856" s="15">
        <v>301.94</v>
      </c>
      <c r="J1856" s="77">
        <v>4</v>
      </c>
      <c r="K1856" s="92"/>
    </row>
    <row r="1857" spans="1:11" ht="26.4" customHeight="1" x14ac:dyDescent="0.25">
      <c r="A1857" s="14" t="s">
        <v>1753</v>
      </c>
      <c r="B1857" s="14" t="s">
        <v>5741</v>
      </c>
      <c r="C1857" s="14" t="s">
        <v>5742</v>
      </c>
      <c r="D1857" s="16">
        <v>45846</v>
      </c>
      <c r="E1857" s="16"/>
      <c r="F1857" s="14" t="s">
        <v>5746</v>
      </c>
      <c r="G1857" s="14" t="s">
        <v>5747</v>
      </c>
      <c r="H1857" s="14" t="s">
        <v>4463</v>
      </c>
      <c r="I1857" s="15">
        <v>800.34</v>
      </c>
      <c r="J1857" s="77">
        <v>4</v>
      </c>
      <c r="K1857" s="92"/>
    </row>
    <row r="1858" spans="1:11" ht="25.2" customHeight="1" x14ac:dyDescent="0.25">
      <c r="A1858" s="14" t="s">
        <v>1753</v>
      </c>
      <c r="B1858" s="14" t="s">
        <v>5769</v>
      </c>
      <c r="C1858" s="14" t="s">
        <v>5770</v>
      </c>
      <c r="D1858" s="16">
        <v>45846</v>
      </c>
      <c r="E1858" s="16"/>
      <c r="F1858" s="14" t="s">
        <v>5771</v>
      </c>
      <c r="G1858" s="14" t="s">
        <v>2032</v>
      </c>
      <c r="H1858" s="14" t="s">
        <v>2033</v>
      </c>
      <c r="I1858" s="15">
        <v>90</v>
      </c>
      <c r="J1858" s="77">
        <v>3</v>
      </c>
      <c r="K1858" s="92"/>
    </row>
    <row r="1859" spans="1:11" ht="25.2" customHeight="1" x14ac:dyDescent="0.25">
      <c r="A1859" s="14" t="s">
        <v>1753</v>
      </c>
      <c r="B1859" s="14" t="s">
        <v>5784</v>
      </c>
      <c r="C1859" s="14" t="s">
        <v>2540</v>
      </c>
      <c r="D1859" s="16">
        <v>45846</v>
      </c>
      <c r="E1859" s="16"/>
      <c r="F1859" s="14" t="s">
        <v>5785</v>
      </c>
      <c r="G1859" s="14" t="s">
        <v>2303</v>
      </c>
      <c r="H1859" s="14" t="s">
        <v>2304</v>
      </c>
      <c r="I1859" s="15">
        <v>750</v>
      </c>
      <c r="J1859" s="77">
        <v>5</v>
      </c>
      <c r="K1859" s="92"/>
    </row>
    <row r="1860" spans="1:11" ht="16.8" customHeight="1" x14ac:dyDescent="0.25">
      <c r="A1860" s="14" t="s">
        <v>1753</v>
      </c>
      <c r="B1860" s="14" t="s">
        <v>5786</v>
      </c>
      <c r="C1860" s="14" t="s">
        <v>5787</v>
      </c>
      <c r="D1860" s="16">
        <v>45846</v>
      </c>
      <c r="E1860" s="16"/>
      <c r="F1860" s="14" t="s">
        <v>5788</v>
      </c>
      <c r="G1860" s="14" t="s">
        <v>2018</v>
      </c>
      <c r="H1860" s="14" t="s">
        <v>2019</v>
      </c>
      <c r="I1860" s="15">
        <v>1000</v>
      </c>
      <c r="J1860" s="77">
        <v>2</v>
      </c>
      <c r="K1860" s="92"/>
    </row>
    <row r="1861" spans="1:11" ht="33.6" customHeight="1" x14ac:dyDescent="0.25">
      <c r="A1861" s="14" t="s">
        <v>1753</v>
      </c>
      <c r="B1861" s="14" t="s">
        <v>5795</v>
      </c>
      <c r="C1861" s="14" t="s">
        <v>5796</v>
      </c>
      <c r="D1861" s="16">
        <v>45846</v>
      </c>
      <c r="E1861" s="16"/>
      <c r="F1861" s="14" t="s">
        <v>5797</v>
      </c>
      <c r="G1861" s="14" t="s">
        <v>2333</v>
      </c>
      <c r="H1861" s="14" t="s">
        <v>2334</v>
      </c>
      <c r="I1861" s="15">
        <v>750</v>
      </c>
      <c r="J1861" s="77">
        <v>3</v>
      </c>
      <c r="K1861" s="92"/>
    </row>
    <row r="1862" spans="1:11" ht="25.2" customHeight="1" x14ac:dyDescent="0.25">
      <c r="A1862" s="14" t="s">
        <v>1753</v>
      </c>
      <c r="B1862" s="14" t="s">
        <v>5805</v>
      </c>
      <c r="C1862" s="14" t="s">
        <v>5806</v>
      </c>
      <c r="D1862" s="16">
        <v>45849</v>
      </c>
      <c r="E1862" s="16"/>
      <c r="F1862" s="14" t="s">
        <v>5807</v>
      </c>
      <c r="G1862" s="14" t="s">
        <v>3221</v>
      </c>
      <c r="H1862" s="14" t="s">
        <v>3222</v>
      </c>
      <c r="I1862" s="15">
        <v>664.2</v>
      </c>
      <c r="J1862" s="77">
        <v>4</v>
      </c>
      <c r="K1862" s="92"/>
    </row>
    <row r="1863" spans="1:11" ht="19.2" customHeight="1" x14ac:dyDescent="0.25">
      <c r="A1863" s="14" t="s">
        <v>1753</v>
      </c>
      <c r="B1863" s="14" t="s">
        <v>5814</v>
      </c>
      <c r="C1863" s="14" t="s">
        <v>5815</v>
      </c>
      <c r="D1863" s="16">
        <v>45852</v>
      </c>
      <c r="E1863" s="16"/>
      <c r="F1863" s="14" t="s">
        <v>5788</v>
      </c>
      <c r="G1863" s="14" t="s">
        <v>2036</v>
      </c>
      <c r="H1863" s="14" t="s">
        <v>2037</v>
      </c>
      <c r="I1863" s="15">
        <v>400</v>
      </c>
      <c r="J1863" s="77">
        <v>2</v>
      </c>
      <c r="K1863" s="92"/>
    </row>
    <row r="1864" spans="1:11" ht="28.2" customHeight="1" x14ac:dyDescent="0.25">
      <c r="A1864" s="14" t="s">
        <v>1753</v>
      </c>
      <c r="B1864" s="14" t="s">
        <v>5828</v>
      </c>
      <c r="C1864" s="14" t="s">
        <v>5829</v>
      </c>
      <c r="D1864" s="16">
        <v>45854</v>
      </c>
      <c r="E1864" s="16"/>
      <c r="F1864" s="14" t="s">
        <v>5830</v>
      </c>
      <c r="G1864" s="14" t="s">
        <v>5831</v>
      </c>
      <c r="H1864" s="14" t="s">
        <v>5832</v>
      </c>
      <c r="I1864" s="15">
        <v>479.7</v>
      </c>
      <c r="J1864" s="77">
        <v>3</v>
      </c>
      <c r="K1864" s="92"/>
    </row>
    <row r="1865" spans="1:11" ht="37.799999999999997" customHeight="1" x14ac:dyDescent="0.25">
      <c r="A1865" s="14" t="s">
        <v>1753</v>
      </c>
      <c r="B1865" s="14" t="s">
        <v>6027</v>
      </c>
      <c r="C1865" s="14" t="s">
        <v>6028</v>
      </c>
      <c r="D1865" s="16">
        <v>45847</v>
      </c>
      <c r="E1865" s="16"/>
      <c r="F1865" s="14" t="s">
        <v>6029</v>
      </c>
      <c r="G1865" s="14"/>
      <c r="H1865" s="14" t="s">
        <v>2461</v>
      </c>
      <c r="I1865" s="15">
        <v>1324.2</v>
      </c>
      <c r="J1865" s="77">
        <v>3</v>
      </c>
      <c r="K1865" s="92"/>
    </row>
    <row r="1866" spans="1:11" ht="28.2" customHeight="1" x14ac:dyDescent="0.25">
      <c r="A1866" s="14" t="s">
        <v>1753</v>
      </c>
      <c r="B1866" s="14" t="s">
        <v>6286</v>
      </c>
      <c r="C1866" s="14" t="s">
        <v>6287</v>
      </c>
      <c r="D1866" s="16">
        <v>45866</v>
      </c>
      <c r="E1866" s="16"/>
      <c r="F1866" s="14" t="s">
        <v>6288</v>
      </c>
      <c r="G1866" s="14" t="s">
        <v>5747</v>
      </c>
      <c r="H1866" s="14" t="s">
        <v>4463</v>
      </c>
      <c r="I1866" s="15">
        <v>970.56</v>
      </c>
      <c r="J1866" s="77">
        <v>4</v>
      </c>
      <c r="K1866" s="92"/>
    </row>
    <row r="1867" spans="1:11" ht="28.8" customHeight="1" x14ac:dyDescent="0.25">
      <c r="A1867" s="14" t="s">
        <v>1753</v>
      </c>
      <c r="B1867" s="14" t="s">
        <v>5872</v>
      </c>
      <c r="C1867" s="14" t="s">
        <v>2540</v>
      </c>
      <c r="D1867" s="16">
        <v>45856</v>
      </c>
      <c r="E1867" s="16"/>
      <c r="F1867" s="14" t="s">
        <v>5873</v>
      </c>
      <c r="G1867" s="14" t="s">
        <v>3479</v>
      </c>
      <c r="H1867" s="14" t="s">
        <v>3480</v>
      </c>
      <c r="I1867" s="15">
        <v>750</v>
      </c>
      <c r="J1867" s="77">
        <v>3</v>
      </c>
      <c r="K1867" s="92"/>
    </row>
    <row r="1868" spans="1:11" ht="19.8" customHeight="1" x14ac:dyDescent="0.25">
      <c r="A1868" s="14" t="s">
        <v>1753</v>
      </c>
      <c r="B1868" s="14" t="s">
        <v>5643</v>
      </c>
      <c r="C1868" s="14"/>
      <c r="D1868" s="16">
        <v>45869</v>
      </c>
      <c r="E1868" s="16"/>
      <c r="F1868" s="14" t="s">
        <v>6026</v>
      </c>
      <c r="G1868" s="14"/>
      <c r="H1868" s="14" t="s">
        <v>1760</v>
      </c>
      <c r="I1868" s="15">
        <v>22</v>
      </c>
      <c r="J1868" s="77">
        <v>4</v>
      </c>
      <c r="K1868" s="92"/>
    </row>
    <row r="1869" spans="1:11" ht="99.6" customHeight="1" x14ac:dyDescent="0.25">
      <c r="A1869" s="14" t="s">
        <v>1753</v>
      </c>
      <c r="B1869" s="14"/>
      <c r="C1869" s="14"/>
      <c r="D1869" s="16"/>
      <c r="E1869" s="16"/>
      <c r="F1869" s="14" t="s">
        <v>6008</v>
      </c>
      <c r="G1869" s="14"/>
      <c r="H1869" s="14"/>
      <c r="I1869" s="15"/>
      <c r="J1869" s="77"/>
      <c r="K1869" s="92"/>
    </row>
    <row r="1870" spans="1:11" ht="33.6" customHeight="1" x14ac:dyDescent="0.25">
      <c r="A1870" s="14" t="s">
        <v>1753</v>
      </c>
      <c r="B1870" s="14" t="s">
        <v>5810</v>
      </c>
      <c r="C1870" s="14" t="s">
        <v>4652</v>
      </c>
      <c r="D1870" s="16">
        <v>45852</v>
      </c>
      <c r="E1870" s="16"/>
      <c r="F1870" s="14" t="s">
        <v>5811</v>
      </c>
      <c r="G1870" s="14" t="s">
        <v>2542</v>
      </c>
      <c r="H1870" s="14" t="s">
        <v>2543</v>
      </c>
      <c r="I1870" s="15">
        <v>420</v>
      </c>
      <c r="J1870" s="77">
        <v>3</v>
      </c>
      <c r="K1870" s="92"/>
    </row>
    <row r="1871" spans="1:11" ht="28.2" customHeight="1" x14ac:dyDescent="0.25">
      <c r="A1871" s="14" t="s">
        <v>1753</v>
      </c>
      <c r="B1871" s="14" t="s">
        <v>5825</v>
      </c>
      <c r="C1871" s="14" t="s">
        <v>5826</v>
      </c>
      <c r="D1871" s="16">
        <v>45854</v>
      </c>
      <c r="E1871" s="16"/>
      <c r="F1871" s="14" t="s">
        <v>5827</v>
      </c>
      <c r="G1871" s="14" t="s">
        <v>2521</v>
      </c>
      <c r="H1871" s="14" t="s">
        <v>2522</v>
      </c>
      <c r="I1871" s="15">
        <v>420</v>
      </c>
      <c r="J1871" s="77">
        <v>3</v>
      </c>
      <c r="K1871" s="92"/>
    </row>
    <row r="1872" spans="1:11" ht="36" customHeight="1" x14ac:dyDescent="0.25">
      <c r="A1872" s="14" t="s">
        <v>1753</v>
      </c>
      <c r="B1872" s="14" t="s">
        <v>5896</v>
      </c>
      <c r="C1872" s="14" t="s">
        <v>5897</v>
      </c>
      <c r="D1872" s="16">
        <v>45860</v>
      </c>
      <c r="E1872" s="16"/>
      <c r="F1872" s="14" t="s">
        <v>5898</v>
      </c>
      <c r="G1872" s="14" t="s">
        <v>5899</v>
      </c>
      <c r="H1872" s="14" t="s">
        <v>5900</v>
      </c>
      <c r="I1872" s="15">
        <v>14941.01</v>
      </c>
      <c r="J1872" s="77">
        <v>3</v>
      </c>
      <c r="K1872" s="92"/>
    </row>
    <row r="1873" spans="1:11" ht="99.6" customHeight="1" x14ac:dyDescent="0.25">
      <c r="A1873" s="14" t="s">
        <v>1753</v>
      </c>
      <c r="B1873" s="14"/>
      <c r="C1873" s="14"/>
      <c r="D1873" s="16"/>
      <c r="E1873" s="16"/>
      <c r="F1873" s="14" t="s">
        <v>5904</v>
      </c>
      <c r="G1873" s="14"/>
      <c r="H1873" s="14"/>
      <c r="I1873" s="15"/>
      <c r="J1873" s="77"/>
      <c r="K1873" s="92"/>
    </row>
    <row r="1874" spans="1:11" ht="36" customHeight="1" x14ac:dyDescent="0.25">
      <c r="A1874" s="14" t="s">
        <v>1753</v>
      </c>
      <c r="B1874" s="14" t="s">
        <v>5901</v>
      </c>
      <c r="C1874" s="14" t="s">
        <v>5902</v>
      </c>
      <c r="D1874" s="16">
        <v>45860</v>
      </c>
      <c r="E1874" s="16"/>
      <c r="F1874" s="14" t="s">
        <v>5903</v>
      </c>
      <c r="G1874" s="14" t="s">
        <v>5899</v>
      </c>
      <c r="H1874" s="14" t="s">
        <v>5900</v>
      </c>
      <c r="I1874" s="15">
        <v>10020</v>
      </c>
      <c r="J1874" s="77">
        <v>3</v>
      </c>
      <c r="K1874" s="92"/>
    </row>
    <row r="1875" spans="1:11" ht="98.4" customHeight="1" x14ac:dyDescent="0.25">
      <c r="A1875" s="14" t="s">
        <v>1753</v>
      </c>
      <c r="B1875" s="14"/>
      <c r="C1875" s="14"/>
      <c r="D1875" s="16"/>
      <c r="E1875" s="16"/>
      <c r="F1875" s="313" t="s">
        <v>5665</v>
      </c>
      <c r="G1875" s="14"/>
      <c r="H1875" s="14"/>
      <c r="I1875" s="15"/>
      <c r="J1875" s="77"/>
      <c r="K1875" s="92"/>
    </row>
    <row r="1876" spans="1:11" ht="47.4" customHeight="1" x14ac:dyDescent="0.25">
      <c r="A1876" s="14" t="s">
        <v>1753</v>
      </c>
      <c r="B1876" s="14" t="s">
        <v>5643</v>
      </c>
      <c r="C1876" s="14"/>
      <c r="D1876" s="16">
        <v>45849</v>
      </c>
      <c r="E1876" s="16"/>
      <c r="F1876" s="14" t="s">
        <v>5916</v>
      </c>
      <c r="G1876" s="14"/>
      <c r="H1876" s="14" t="s">
        <v>5664</v>
      </c>
      <c r="I1876" s="15">
        <v>800</v>
      </c>
      <c r="J1876" s="77">
        <v>3</v>
      </c>
      <c r="K1876" s="92"/>
    </row>
    <row r="1877" spans="1:11" ht="57.6" customHeight="1" x14ac:dyDescent="0.25">
      <c r="A1877" s="14" t="s">
        <v>1753</v>
      </c>
      <c r="B1877" s="14" t="s">
        <v>5661</v>
      </c>
      <c r="C1877" s="14" t="s">
        <v>5662</v>
      </c>
      <c r="D1877" s="16">
        <v>45866</v>
      </c>
      <c r="E1877" s="16"/>
      <c r="F1877" s="14" t="s">
        <v>5666</v>
      </c>
      <c r="G1877" s="14"/>
      <c r="H1877" s="14" t="s">
        <v>5663</v>
      </c>
      <c r="I1877" s="15">
        <v>0</v>
      </c>
      <c r="J1877" s="77">
        <v>3</v>
      </c>
      <c r="K1877" s="92"/>
    </row>
    <row r="1878" spans="1:11" ht="49.2" customHeight="1" x14ac:dyDescent="0.25">
      <c r="A1878" s="14" t="s">
        <v>1753</v>
      </c>
      <c r="B1878" s="14" t="s">
        <v>5643</v>
      </c>
      <c r="C1878" s="14"/>
      <c r="D1878" s="16">
        <v>45862</v>
      </c>
      <c r="E1878" s="16"/>
      <c r="F1878" s="14" t="s">
        <v>6471</v>
      </c>
      <c r="G1878" s="14"/>
      <c r="H1878" s="14" t="s">
        <v>5664</v>
      </c>
      <c r="I1878" s="15">
        <v>-593.4</v>
      </c>
      <c r="J1878" s="77">
        <v>3</v>
      </c>
      <c r="K1878" s="92"/>
    </row>
    <row r="1879" spans="1:11" ht="25.8" customHeight="1" x14ac:dyDescent="0.25">
      <c r="A1879" s="14" t="s">
        <v>1753</v>
      </c>
      <c r="B1879" s="14" t="s">
        <v>5917</v>
      </c>
      <c r="C1879" s="14" t="s">
        <v>5918</v>
      </c>
      <c r="D1879" s="16">
        <v>45866</v>
      </c>
      <c r="E1879" s="16"/>
      <c r="F1879" s="14" t="s">
        <v>5919</v>
      </c>
      <c r="G1879" s="14" t="s">
        <v>2531</v>
      </c>
      <c r="H1879" s="14" t="s">
        <v>2532</v>
      </c>
      <c r="I1879" s="15">
        <v>792</v>
      </c>
      <c r="J1879" s="77">
        <v>3</v>
      </c>
      <c r="K1879" s="92"/>
    </row>
    <row r="1880" spans="1:11" ht="130.19999999999999" customHeight="1" x14ac:dyDescent="0.25">
      <c r="A1880" s="14" t="s">
        <v>1753</v>
      </c>
      <c r="B1880"/>
      <c r="C1880"/>
      <c r="D1880" s="314"/>
      <c r="E1880" s="16"/>
      <c r="F1880" s="14" t="s">
        <v>6007</v>
      </c>
      <c r="G1880" s="14"/>
      <c r="H1880" s="14"/>
      <c r="I1880" s="15"/>
      <c r="J1880" s="77"/>
      <c r="K1880" s="92"/>
    </row>
    <row r="1881" spans="1:11" ht="48.6" customHeight="1" x14ac:dyDescent="0.25">
      <c r="A1881" s="14" t="s">
        <v>1753</v>
      </c>
      <c r="B1881" s="14" t="s">
        <v>5776</v>
      </c>
      <c r="C1881" s="14" t="s">
        <v>5777</v>
      </c>
      <c r="D1881" s="16">
        <v>45846</v>
      </c>
      <c r="E1881" s="16"/>
      <c r="F1881" s="14" t="s">
        <v>5778</v>
      </c>
      <c r="G1881" s="14"/>
      <c r="H1881" s="14" t="s">
        <v>5779</v>
      </c>
      <c r="I1881" s="15">
        <v>7713.38</v>
      </c>
      <c r="J1881" s="77">
        <v>2</v>
      </c>
      <c r="K1881" s="92"/>
    </row>
    <row r="1882" spans="1:11" ht="44.4" customHeight="1" x14ac:dyDescent="0.25">
      <c r="A1882" s="14" t="s">
        <v>1753</v>
      </c>
      <c r="B1882" s="14" t="s">
        <v>5792</v>
      </c>
      <c r="C1882" s="14" t="s">
        <v>5793</v>
      </c>
      <c r="D1882" s="16">
        <v>45846</v>
      </c>
      <c r="E1882" s="16"/>
      <c r="F1882" s="14" t="s">
        <v>5794</v>
      </c>
      <c r="G1882" s="14" t="s">
        <v>2084</v>
      </c>
      <c r="H1882" s="14" t="s">
        <v>2085</v>
      </c>
      <c r="I1882" s="15">
        <v>924</v>
      </c>
      <c r="J1882" s="77">
        <v>2</v>
      </c>
      <c r="K1882" s="92"/>
    </row>
    <row r="1883" spans="1:11" ht="43.2" customHeight="1" x14ac:dyDescent="0.25">
      <c r="A1883" s="14" t="s">
        <v>1753</v>
      </c>
      <c r="B1883" s="14" t="s">
        <v>5798</v>
      </c>
      <c r="C1883" s="14" t="s">
        <v>5799</v>
      </c>
      <c r="D1883" s="16">
        <v>45848</v>
      </c>
      <c r="E1883" s="16"/>
      <c r="F1883" s="14" t="s">
        <v>5800</v>
      </c>
      <c r="G1883" s="14" t="s">
        <v>4714</v>
      </c>
      <c r="H1883" s="14" t="s">
        <v>4715</v>
      </c>
      <c r="I1883" s="15">
        <v>720</v>
      </c>
      <c r="J1883" s="77">
        <v>3</v>
      </c>
      <c r="K1883" s="92"/>
    </row>
    <row r="1884" spans="1:11" ht="32.4" customHeight="1" x14ac:dyDescent="0.25">
      <c r="A1884" s="14" t="s">
        <v>1753</v>
      </c>
      <c r="B1884" s="14" t="s">
        <v>5801</v>
      </c>
      <c r="C1884" s="14" t="s">
        <v>5802</v>
      </c>
      <c r="D1884" s="16">
        <v>45848</v>
      </c>
      <c r="E1884" s="16"/>
      <c r="F1884" s="14" t="s">
        <v>5803</v>
      </c>
      <c r="G1884" s="14"/>
      <c r="H1884" s="14" t="s">
        <v>5804</v>
      </c>
      <c r="I1884" s="15">
        <v>2031.61</v>
      </c>
      <c r="J1884" s="77">
        <v>2</v>
      </c>
      <c r="K1884" s="92"/>
    </row>
    <row r="1885" spans="1:11" ht="32.4" customHeight="1" x14ac:dyDescent="0.25">
      <c r="A1885" s="14" t="s">
        <v>1753</v>
      </c>
      <c r="B1885" s="14" t="s">
        <v>5643</v>
      </c>
      <c r="C1885" s="14" t="s">
        <v>5801</v>
      </c>
      <c r="D1885" s="16">
        <v>45848</v>
      </c>
      <c r="E1885" s="16"/>
      <c r="F1885" s="14" t="s">
        <v>6305</v>
      </c>
      <c r="G1885" s="14"/>
      <c r="H1885" s="14" t="s">
        <v>1760</v>
      </c>
      <c r="I1885" s="15">
        <v>20</v>
      </c>
      <c r="J1885" s="77">
        <v>2</v>
      </c>
      <c r="K1885" s="92"/>
    </row>
    <row r="1886" spans="1:11" ht="33" customHeight="1" x14ac:dyDescent="0.25">
      <c r="A1886" s="14" t="s">
        <v>1753</v>
      </c>
      <c r="B1886" s="14" t="s">
        <v>5808</v>
      </c>
      <c r="C1886" s="14" t="s">
        <v>4649</v>
      </c>
      <c r="D1886" s="16">
        <v>45852</v>
      </c>
      <c r="E1886" s="16"/>
      <c r="F1886" s="14" t="s">
        <v>5809</v>
      </c>
      <c r="G1886" s="14" t="s">
        <v>2542</v>
      </c>
      <c r="H1886" s="14" t="s">
        <v>2543</v>
      </c>
      <c r="I1886" s="15">
        <v>420</v>
      </c>
      <c r="J1886" s="77">
        <v>2</v>
      </c>
      <c r="K1886" s="92"/>
    </row>
    <row r="1887" spans="1:11" ht="23.4" customHeight="1" x14ac:dyDescent="0.25">
      <c r="A1887" s="14" t="s">
        <v>1753</v>
      </c>
      <c r="B1887" s="14" t="s">
        <v>5812</v>
      </c>
      <c r="C1887" s="14" t="s">
        <v>2331</v>
      </c>
      <c r="D1887" s="16">
        <v>45852</v>
      </c>
      <c r="E1887" s="16"/>
      <c r="F1887" s="14" t="s">
        <v>5813</v>
      </c>
      <c r="G1887" s="14" t="s">
        <v>2521</v>
      </c>
      <c r="H1887" s="14" t="s">
        <v>2522</v>
      </c>
      <c r="I1887" s="15">
        <v>504</v>
      </c>
      <c r="J1887" s="77">
        <v>2</v>
      </c>
      <c r="K1887" s="92"/>
    </row>
    <row r="1888" spans="1:11" ht="36" customHeight="1" x14ac:dyDescent="0.25">
      <c r="A1888" s="14" t="s">
        <v>1753</v>
      </c>
      <c r="B1888" s="14" t="s">
        <v>5816</v>
      </c>
      <c r="C1888" s="14" t="s">
        <v>5817</v>
      </c>
      <c r="D1888" s="16">
        <v>45852</v>
      </c>
      <c r="E1888" s="16"/>
      <c r="F1888" s="14" t="s">
        <v>5818</v>
      </c>
      <c r="G1888" s="14" t="s">
        <v>5819</v>
      </c>
      <c r="H1888" s="14" t="s">
        <v>5820</v>
      </c>
      <c r="I1888" s="15">
        <v>840</v>
      </c>
      <c r="J1888" s="77">
        <v>2</v>
      </c>
      <c r="K1888" s="92"/>
    </row>
    <row r="1889" spans="1:11" ht="27.6" customHeight="1" x14ac:dyDescent="0.25">
      <c r="A1889" s="14" t="s">
        <v>5892</v>
      </c>
      <c r="B1889" s="14" t="s">
        <v>5889</v>
      </c>
      <c r="C1889" s="14" t="s">
        <v>5890</v>
      </c>
      <c r="D1889" s="16">
        <v>45859</v>
      </c>
      <c r="E1889" s="16"/>
      <c r="F1889" s="14" t="s">
        <v>5891</v>
      </c>
      <c r="G1889" s="14" t="s">
        <v>2597</v>
      </c>
      <c r="H1889" s="14" t="s">
        <v>2598</v>
      </c>
      <c r="I1889" s="15">
        <v>700</v>
      </c>
      <c r="J1889" s="77"/>
      <c r="K1889" s="92"/>
    </row>
    <row r="1890" spans="1:11" ht="102" customHeight="1" x14ac:dyDescent="0.25">
      <c r="A1890" s="14" t="s">
        <v>1753</v>
      </c>
      <c r="B1890" s="14"/>
      <c r="C1890" s="14"/>
      <c r="D1890" s="16"/>
      <c r="E1890" s="16"/>
      <c r="F1890" s="14" t="s">
        <v>6583</v>
      </c>
      <c r="G1890" s="14"/>
      <c r="H1890" s="14"/>
      <c r="I1890" s="15"/>
      <c r="J1890" s="77"/>
      <c r="K1890" s="92"/>
    </row>
    <row r="1891" spans="1:11" ht="36" customHeight="1" x14ac:dyDescent="0.25">
      <c r="A1891" s="14" t="s">
        <v>1753</v>
      </c>
      <c r="B1891" s="14" t="s">
        <v>6416</v>
      </c>
      <c r="C1891" s="14" t="s">
        <v>6417</v>
      </c>
      <c r="D1891" s="16">
        <v>45853</v>
      </c>
      <c r="E1891" s="16"/>
      <c r="F1891" s="14" t="s">
        <v>6422</v>
      </c>
      <c r="G1891" s="14" t="s">
        <v>6423</v>
      </c>
      <c r="H1891" s="14" t="s">
        <v>6427</v>
      </c>
      <c r="I1891" s="15">
        <v>35.15</v>
      </c>
      <c r="J1891" s="77">
        <v>3</v>
      </c>
      <c r="K1891" s="92"/>
    </row>
    <row r="1892" spans="1:11" ht="36" customHeight="1" x14ac:dyDescent="0.25">
      <c r="A1892" s="14" t="s">
        <v>1753</v>
      </c>
      <c r="B1892" s="14" t="s">
        <v>6418</v>
      </c>
      <c r="C1892" s="14" t="s">
        <v>6419</v>
      </c>
      <c r="D1892" s="16">
        <v>45853</v>
      </c>
      <c r="E1892" s="16"/>
      <c r="F1892" s="14" t="s">
        <v>6424</v>
      </c>
      <c r="G1892" s="14" t="s">
        <v>6425</v>
      </c>
      <c r="H1892" s="14" t="s">
        <v>6428</v>
      </c>
      <c r="I1892" s="15">
        <v>16.399999999999999</v>
      </c>
      <c r="J1892" s="77">
        <v>3</v>
      </c>
      <c r="K1892" s="92"/>
    </row>
    <row r="1893" spans="1:11" ht="37.200000000000003" customHeight="1" x14ac:dyDescent="0.25">
      <c r="A1893" s="14" t="s">
        <v>1753</v>
      </c>
      <c r="B1893" s="14" t="s">
        <v>6420</v>
      </c>
      <c r="C1893" s="14" t="s">
        <v>6421</v>
      </c>
      <c r="D1893" s="16">
        <v>45853</v>
      </c>
      <c r="E1893" s="16"/>
      <c r="F1893" s="14" t="s">
        <v>6426</v>
      </c>
      <c r="G1893" s="14"/>
      <c r="H1893" s="14" t="s">
        <v>6429</v>
      </c>
      <c r="I1893" s="15">
        <v>20.399999999999999</v>
      </c>
      <c r="J1893" s="77">
        <v>3</v>
      </c>
      <c r="K1893" s="92"/>
    </row>
    <row r="1894" spans="1:11" ht="81.599999999999994" customHeight="1" x14ac:dyDescent="0.25">
      <c r="A1894" s="14" t="s">
        <v>1753</v>
      </c>
      <c r="B1894" s="14"/>
      <c r="C1894" s="14"/>
      <c r="D1894" s="16"/>
      <c r="E1894" s="16"/>
      <c r="F1894" s="14" t="s">
        <v>6006</v>
      </c>
      <c r="G1894" s="14"/>
      <c r="H1894" s="14"/>
      <c r="I1894" s="15"/>
      <c r="J1894" s="77"/>
      <c r="K1894" s="92"/>
    </row>
    <row r="1895" spans="1:11" ht="28.8" customHeight="1" x14ac:dyDescent="0.25">
      <c r="A1895" s="14" t="s">
        <v>1753</v>
      </c>
      <c r="B1895" s="14" t="s">
        <v>5886</v>
      </c>
      <c r="C1895" s="14" t="s">
        <v>5887</v>
      </c>
      <c r="D1895" s="16">
        <v>45856</v>
      </c>
      <c r="E1895" s="16"/>
      <c r="F1895" s="14" t="s">
        <v>5888</v>
      </c>
      <c r="G1895" s="14" t="s">
        <v>4597</v>
      </c>
      <c r="H1895" s="14" t="s">
        <v>4598</v>
      </c>
      <c r="I1895" s="15">
        <v>48</v>
      </c>
      <c r="J1895" s="77">
        <v>5</v>
      </c>
      <c r="K1895" s="92"/>
    </row>
    <row r="1896" spans="1:11" ht="28.8" customHeight="1" x14ac:dyDescent="0.25">
      <c r="A1896" s="14" t="s">
        <v>1753</v>
      </c>
      <c r="B1896" s="14" t="s">
        <v>6377</v>
      </c>
      <c r="C1896" s="14" t="s">
        <v>6378</v>
      </c>
      <c r="D1896" s="16">
        <v>45849</v>
      </c>
      <c r="E1896" s="16"/>
      <c r="F1896" s="14" t="s">
        <v>6381</v>
      </c>
      <c r="G1896" s="14"/>
      <c r="H1896" s="14" t="s">
        <v>1900</v>
      </c>
      <c r="I1896" s="15">
        <v>162</v>
      </c>
      <c r="J1896" s="77">
        <v>5</v>
      </c>
      <c r="K1896" s="92"/>
    </row>
    <row r="1897" spans="1:11" ht="28.8" customHeight="1" x14ac:dyDescent="0.25">
      <c r="A1897" s="14" t="s">
        <v>1753</v>
      </c>
      <c r="B1897" s="14" t="s">
        <v>6379</v>
      </c>
      <c r="C1897" s="14" t="s">
        <v>6380</v>
      </c>
      <c r="D1897" s="16">
        <v>45849</v>
      </c>
      <c r="E1897" s="16"/>
      <c r="F1897" s="14" t="s">
        <v>6381</v>
      </c>
      <c r="G1897" s="14"/>
      <c r="H1897" s="14" t="s">
        <v>2738</v>
      </c>
      <c r="I1897" s="15">
        <v>162</v>
      </c>
      <c r="J1897" s="77">
        <v>5</v>
      </c>
      <c r="K1897" s="92"/>
    </row>
    <row r="1898" spans="1:11" ht="49.8" customHeight="1" x14ac:dyDescent="0.25">
      <c r="A1898" s="14" t="s">
        <v>1753</v>
      </c>
      <c r="B1898" s="14" t="s">
        <v>5935</v>
      </c>
      <c r="C1898" s="14" t="s">
        <v>5936</v>
      </c>
      <c r="D1898" s="16">
        <v>45747</v>
      </c>
      <c r="E1898" s="16">
        <v>45846</v>
      </c>
      <c r="F1898" s="14" t="s">
        <v>6061</v>
      </c>
      <c r="G1898" s="14" t="s">
        <v>5937</v>
      </c>
      <c r="H1898" s="14" t="s">
        <v>5938</v>
      </c>
      <c r="I1898" s="15">
        <v>520</v>
      </c>
      <c r="J1898" s="77">
        <v>1</v>
      </c>
      <c r="K1898" s="92"/>
    </row>
    <row r="1899" spans="1:11" ht="69.599999999999994" customHeight="1" x14ac:dyDescent="0.25">
      <c r="A1899" s="14" t="s">
        <v>1753</v>
      </c>
      <c r="B1899" s="14" t="s">
        <v>5935</v>
      </c>
      <c r="C1899" s="14" t="s">
        <v>5936</v>
      </c>
      <c r="D1899" s="16">
        <v>45773</v>
      </c>
      <c r="E1899" s="16">
        <v>45846</v>
      </c>
      <c r="F1899" s="14" t="s">
        <v>6062</v>
      </c>
      <c r="G1899" s="14" t="s">
        <v>5937</v>
      </c>
      <c r="H1899" s="14" t="s">
        <v>5938</v>
      </c>
      <c r="I1899" s="15">
        <v>64</v>
      </c>
      <c r="J1899" s="77">
        <v>1</v>
      </c>
      <c r="K1899" s="92"/>
    </row>
    <row r="1900" spans="1:11" ht="56.4" customHeight="1" x14ac:dyDescent="0.25">
      <c r="A1900" s="14" t="s">
        <v>1753</v>
      </c>
      <c r="B1900" s="14" t="s">
        <v>5939</v>
      </c>
      <c r="C1900" s="14" t="s">
        <v>5940</v>
      </c>
      <c r="D1900" s="16">
        <v>45804</v>
      </c>
      <c r="E1900" s="16">
        <v>45846</v>
      </c>
      <c r="F1900" s="14" t="s">
        <v>6475</v>
      </c>
      <c r="G1900" s="14" t="s">
        <v>5941</v>
      </c>
      <c r="H1900" s="14" t="s">
        <v>5942</v>
      </c>
      <c r="I1900" s="15">
        <v>997.07</v>
      </c>
      <c r="J1900" s="77">
        <v>1</v>
      </c>
      <c r="K1900" s="92"/>
    </row>
    <row r="1901" spans="1:11" ht="68.400000000000006" customHeight="1" x14ac:dyDescent="0.25">
      <c r="A1901" s="14" t="s">
        <v>1753</v>
      </c>
      <c r="B1901" s="14" t="s">
        <v>5943</v>
      </c>
      <c r="C1901" s="14" t="s">
        <v>5944</v>
      </c>
      <c r="D1901" s="16">
        <v>45816</v>
      </c>
      <c r="E1901" s="16">
        <v>45846</v>
      </c>
      <c r="F1901" s="14" t="s">
        <v>6476</v>
      </c>
      <c r="G1901" s="14" t="s">
        <v>2597</v>
      </c>
      <c r="H1901" s="14" t="s">
        <v>2598</v>
      </c>
      <c r="I1901" s="15">
        <v>428.29</v>
      </c>
      <c r="J1901" s="77">
        <v>2</v>
      </c>
      <c r="K1901" s="92"/>
    </row>
    <row r="1902" spans="1:11" ht="69.599999999999994" customHeight="1" x14ac:dyDescent="0.25">
      <c r="A1902" s="14" t="s">
        <v>1753</v>
      </c>
      <c r="B1902" s="14" t="s">
        <v>5945</v>
      </c>
      <c r="C1902" s="14" t="s">
        <v>5946</v>
      </c>
      <c r="D1902" s="16">
        <v>45816</v>
      </c>
      <c r="E1902" s="16">
        <v>45846</v>
      </c>
      <c r="F1902" s="14" t="s">
        <v>6477</v>
      </c>
      <c r="G1902" s="14" t="s">
        <v>2597</v>
      </c>
      <c r="H1902" s="14" t="s">
        <v>2598</v>
      </c>
      <c r="I1902" s="15">
        <v>378.96</v>
      </c>
      <c r="J1902" s="77">
        <v>3</v>
      </c>
      <c r="K1902" s="92"/>
    </row>
    <row r="1903" spans="1:11" ht="66.599999999999994" customHeight="1" x14ac:dyDescent="0.25">
      <c r="A1903" s="14" t="s">
        <v>1753</v>
      </c>
      <c r="B1903" s="14" t="s">
        <v>5947</v>
      </c>
      <c r="C1903" s="14" t="s">
        <v>5948</v>
      </c>
      <c r="D1903" s="16">
        <v>45816</v>
      </c>
      <c r="E1903" s="16">
        <v>45846</v>
      </c>
      <c r="F1903" s="14" t="s">
        <v>6478</v>
      </c>
      <c r="G1903" s="14" t="s">
        <v>2597</v>
      </c>
      <c r="H1903" s="14" t="s">
        <v>2598</v>
      </c>
      <c r="I1903" s="15">
        <v>179.58</v>
      </c>
      <c r="J1903" s="77">
        <v>3</v>
      </c>
      <c r="K1903" s="92"/>
    </row>
    <row r="1904" spans="1:11" ht="61.2" x14ac:dyDescent="0.25">
      <c r="A1904" s="14" t="s">
        <v>1753</v>
      </c>
      <c r="B1904" s="14" t="s">
        <v>5947</v>
      </c>
      <c r="C1904" s="14" t="s">
        <v>5948</v>
      </c>
      <c r="D1904" s="16">
        <v>45816</v>
      </c>
      <c r="E1904" s="16">
        <v>45846</v>
      </c>
      <c r="F1904" s="14" t="s">
        <v>6479</v>
      </c>
      <c r="G1904" s="14" t="s">
        <v>2597</v>
      </c>
      <c r="H1904" s="14" t="s">
        <v>2598</v>
      </c>
      <c r="I1904" s="15">
        <v>80</v>
      </c>
      <c r="J1904" s="77">
        <v>3</v>
      </c>
      <c r="K1904" s="92"/>
    </row>
    <row r="1905" spans="1:11" ht="51.6" customHeight="1" x14ac:dyDescent="0.25">
      <c r="A1905" s="14" t="s">
        <v>1753</v>
      </c>
      <c r="B1905" s="14" t="s">
        <v>5949</v>
      </c>
      <c r="C1905" s="14" t="s">
        <v>5950</v>
      </c>
      <c r="D1905" s="16">
        <v>45810</v>
      </c>
      <c r="E1905" s="16">
        <v>45848</v>
      </c>
      <c r="F1905" s="14" t="s">
        <v>6486</v>
      </c>
      <c r="G1905" s="14" t="s">
        <v>5951</v>
      </c>
      <c r="H1905" s="14" t="s">
        <v>5952</v>
      </c>
      <c r="I1905" s="15">
        <v>243.5</v>
      </c>
      <c r="J1905" s="77">
        <v>3</v>
      </c>
      <c r="K1905" s="92"/>
    </row>
    <row r="1906" spans="1:11" ht="90.6" customHeight="1" x14ac:dyDescent="0.25">
      <c r="A1906" s="14" t="s">
        <v>4722</v>
      </c>
      <c r="B1906" s="14" t="s">
        <v>5953</v>
      </c>
      <c r="C1906" s="14" t="s">
        <v>5954</v>
      </c>
      <c r="D1906" s="16">
        <v>45826</v>
      </c>
      <c r="E1906" s="16">
        <v>45848</v>
      </c>
      <c r="F1906" s="14" t="s">
        <v>6480</v>
      </c>
      <c r="G1906" s="14" t="s">
        <v>2434</v>
      </c>
      <c r="H1906" s="14" t="s">
        <v>2435</v>
      </c>
      <c r="I1906" s="15">
        <v>1082.5999999999999</v>
      </c>
      <c r="J1906" s="77"/>
      <c r="K1906" s="92"/>
    </row>
    <row r="1907" spans="1:11" ht="86.4" customHeight="1" x14ac:dyDescent="0.25">
      <c r="A1907" s="14" t="s">
        <v>4726</v>
      </c>
      <c r="B1907" s="14" t="s">
        <v>5953</v>
      </c>
      <c r="C1907" s="14" t="s">
        <v>5954</v>
      </c>
      <c r="D1907" s="16">
        <v>45826</v>
      </c>
      <c r="E1907" s="16">
        <v>45848</v>
      </c>
      <c r="F1907" s="14" t="s">
        <v>6480</v>
      </c>
      <c r="G1907" s="14" t="s">
        <v>2434</v>
      </c>
      <c r="H1907" s="14" t="s">
        <v>2435</v>
      </c>
      <c r="I1907" s="15">
        <v>1082.5999999999999</v>
      </c>
      <c r="J1907" s="77"/>
      <c r="K1907" s="92"/>
    </row>
    <row r="1908" spans="1:11" ht="90.6" customHeight="1" x14ac:dyDescent="0.25">
      <c r="A1908" s="14" t="s">
        <v>4734</v>
      </c>
      <c r="B1908" s="14" t="s">
        <v>5953</v>
      </c>
      <c r="C1908" s="14" t="s">
        <v>5954</v>
      </c>
      <c r="D1908" s="16">
        <v>45826</v>
      </c>
      <c r="E1908" s="16">
        <v>45848</v>
      </c>
      <c r="F1908" s="14" t="s">
        <v>6480</v>
      </c>
      <c r="G1908" s="14" t="s">
        <v>2434</v>
      </c>
      <c r="H1908" s="14" t="s">
        <v>2435</v>
      </c>
      <c r="I1908" s="15">
        <v>1082.8</v>
      </c>
      <c r="J1908" s="77"/>
      <c r="K1908" s="92"/>
    </row>
    <row r="1909" spans="1:11" ht="71.400000000000006" x14ac:dyDescent="0.25">
      <c r="A1909" s="14" t="s">
        <v>1753</v>
      </c>
      <c r="B1909" s="14" t="s">
        <v>5955</v>
      </c>
      <c r="C1909" s="14" t="s">
        <v>5956</v>
      </c>
      <c r="D1909" s="16">
        <v>45712</v>
      </c>
      <c r="E1909" s="16">
        <v>45848</v>
      </c>
      <c r="F1909" s="14" t="s">
        <v>6481</v>
      </c>
      <c r="G1909" s="14" t="s">
        <v>3718</v>
      </c>
      <c r="H1909" s="14" t="s">
        <v>3719</v>
      </c>
      <c r="I1909" s="15">
        <v>1308.9100000000001</v>
      </c>
      <c r="J1909" s="77">
        <v>2</v>
      </c>
      <c r="K1909" s="92"/>
    </row>
    <row r="1910" spans="1:11" ht="71.400000000000006" x14ac:dyDescent="0.25">
      <c r="A1910" s="14" t="s">
        <v>1753</v>
      </c>
      <c r="B1910" s="14" t="s">
        <v>5955</v>
      </c>
      <c r="C1910" s="14" t="s">
        <v>5956</v>
      </c>
      <c r="D1910" s="16">
        <v>45735</v>
      </c>
      <c r="E1910" s="16">
        <v>45848</v>
      </c>
      <c r="F1910" s="14" t="s">
        <v>6482</v>
      </c>
      <c r="G1910" s="14" t="s">
        <v>3718</v>
      </c>
      <c r="H1910" s="14" t="s">
        <v>3719</v>
      </c>
      <c r="I1910" s="15">
        <v>1213.72</v>
      </c>
      <c r="J1910" s="77">
        <v>2</v>
      </c>
      <c r="K1910" s="92"/>
    </row>
    <row r="1911" spans="1:11" ht="71.400000000000006" x14ac:dyDescent="0.25">
      <c r="A1911" s="14" t="s">
        <v>1753</v>
      </c>
      <c r="B1911" s="14" t="s">
        <v>5955</v>
      </c>
      <c r="C1911" s="14" t="s">
        <v>5956</v>
      </c>
      <c r="D1911" s="16">
        <v>45764</v>
      </c>
      <c r="E1911" s="16">
        <v>45848</v>
      </c>
      <c r="F1911" s="14" t="s">
        <v>6483</v>
      </c>
      <c r="G1911" s="14" t="s">
        <v>3718</v>
      </c>
      <c r="H1911" s="14" t="s">
        <v>3719</v>
      </c>
      <c r="I1911" s="15">
        <v>1041.47</v>
      </c>
      <c r="J1911" s="77">
        <v>2</v>
      </c>
      <c r="K1911" s="92"/>
    </row>
    <row r="1912" spans="1:11" ht="76.8" customHeight="1" x14ac:dyDescent="0.25">
      <c r="A1912" s="14" t="s">
        <v>1753</v>
      </c>
      <c r="B1912" s="14" t="s">
        <v>5955</v>
      </c>
      <c r="C1912" s="14" t="s">
        <v>5956</v>
      </c>
      <c r="D1912" s="16">
        <v>45803</v>
      </c>
      <c r="E1912" s="16">
        <v>45848</v>
      </c>
      <c r="F1912" s="14" t="s">
        <v>6484</v>
      </c>
      <c r="G1912" s="14" t="s">
        <v>3718</v>
      </c>
      <c r="H1912" s="14" t="s">
        <v>3719</v>
      </c>
      <c r="I1912" s="15">
        <v>906.85</v>
      </c>
      <c r="J1912" s="77">
        <v>2</v>
      </c>
      <c r="K1912" s="92"/>
    </row>
    <row r="1913" spans="1:11" ht="70.8" customHeight="1" x14ac:dyDescent="0.25">
      <c r="A1913" s="14" t="s">
        <v>1753</v>
      </c>
      <c r="B1913" s="14" t="s">
        <v>5957</v>
      </c>
      <c r="C1913" s="14" t="s">
        <v>5958</v>
      </c>
      <c r="D1913" s="16">
        <v>45708</v>
      </c>
      <c r="E1913" s="16">
        <v>45853</v>
      </c>
      <c r="F1913" s="14" t="s">
        <v>6518</v>
      </c>
      <c r="G1913" s="14" t="s">
        <v>5951</v>
      </c>
      <c r="H1913" s="14" t="s">
        <v>5952</v>
      </c>
      <c r="I1913" s="15">
        <v>3920</v>
      </c>
      <c r="J1913" s="77">
        <v>2</v>
      </c>
      <c r="K1913" s="92"/>
    </row>
    <row r="1914" spans="1:11" ht="71.400000000000006" x14ac:dyDescent="0.25">
      <c r="A1914" s="14" t="s">
        <v>1753</v>
      </c>
      <c r="B1914" s="14" t="s">
        <v>5957</v>
      </c>
      <c r="C1914" s="14" t="s">
        <v>5958</v>
      </c>
      <c r="D1914" s="16">
        <v>45721</v>
      </c>
      <c r="E1914" s="16">
        <v>45853</v>
      </c>
      <c r="F1914" s="14" t="s">
        <v>6519</v>
      </c>
      <c r="G1914" s="14" t="s">
        <v>5951</v>
      </c>
      <c r="H1914" s="14" t="s">
        <v>5952</v>
      </c>
      <c r="I1914" s="15">
        <v>3980</v>
      </c>
      <c r="J1914" s="77">
        <v>2</v>
      </c>
      <c r="K1914" s="92"/>
    </row>
    <row r="1915" spans="1:11" ht="69.599999999999994" customHeight="1" x14ac:dyDescent="0.25">
      <c r="A1915" s="14" t="s">
        <v>1753</v>
      </c>
      <c r="B1915" s="14" t="s">
        <v>5957</v>
      </c>
      <c r="C1915" s="14" t="s">
        <v>5958</v>
      </c>
      <c r="D1915" s="16">
        <v>45749</v>
      </c>
      <c r="E1915" s="16">
        <v>45853</v>
      </c>
      <c r="F1915" s="14" t="s">
        <v>6520</v>
      </c>
      <c r="G1915" s="14" t="s">
        <v>5951</v>
      </c>
      <c r="H1915" s="14" t="s">
        <v>5952</v>
      </c>
      <c r="I1915" s="15">
        <v>4320</v>
      </c>
      <c r="J1915" s="77">
        <v>2</v>
      </c>
      <c r="K1915" s="92"/>
    </row>
    <row r="1916" spans="1:11" ht="72" customHeight="1" x14ac:dyDescent="0.25">
      <c r="A1916" s="14" t="s">
        <v>1753</v>
      </c>
      <c r="B1916" s="14" t="s">
        <v>5959</v>
      </c>
      <c r="C1916" s="14" t="s">
        <v>5960</v>
      </c>
      <c r="D1916" s="16">
        <v>45755</v>
      </c>
      <c r="E1916" s="16">
        <v>45853</v>
      </c>
      <c r="F1916" s="14" t="s">
        <v>6521</v>
      </c>
      <c r="G1916" s="14" t="s">
        <v>3693</v>
      </c>
      <c r="H1916" s="14" t="s">
        <v>3694</v>
      </c>
      <c r="I1916" s="15">
        <v>3450</v>
      </c>
      <c r="J1916" s="77">
        <v>2</v>
      </c>
      <c r="K1916" s="92"/>
    </row>
    <row r="1917" spans="1:11" ht="72" customHeight="1" x14ac:dyDescent="0.25">
      <c r="A1917" s="14" t="s">
        <v>1753</v>
      </c>
      <c r="B1917" s="14" t="s">
        <v>5959</v>
      </c>
      <c r="C1917" s="14" t="s">
        <v>5960</v>
      </c>
      <c r="D1917" s="16">
        <v>45747</v>
      </c>
      <c r="E1917" s="16">
        <v>45853</v>
      </c>
      <c r="F1917" s="14" t="s">
        <v>6521</v>
      </c>
      <c r="G1917" s="14" t="s">
        <v>3693</v>
      </c>
      <c r="H1917" s="14" t="s">
        <v>3694</v>
      </c>
      <c r="I1917" s="15">
        <v>900</v>
      </c>
      <c r="J1917" s="77">
        <v>2</v>
      </c>
      <c r="K1917" s="92"/>
    </row>
    <row r="1918" spans="1:11" ht="83.4" customHeight="1" x14ac:dyDescent="0.25">
      <c r="A1918" s="14" t="s">
        <v>1753</v>
      </c>
      <c r="B1918" s="14" t="s">
        <v>5959</v>
      </c>
      <c r="C1918" s="14" t="s">
        <v>5960</v>
      </c>
      <c r="D1918" s="16">
        <v>45755</v>
      </c>
      <c r="E1918" s="16">
        <v>45853</v>
      </c>
      <c r="F1918" s="14" t="s">
        <v>6522</v>
      </c>
      <c r="G1918" s="14" t="s">
        <v>3693</v>
      </c>
      <c r="H1918" s="14" t="s">
        <v>3694</v>
      </c>
      <c r="I1918" s="15">
        <v>2041.63</v>
      </c>
      <c r="J1918" s="77">
        <v>2</v>
      </c>
      <c r="K1918" s="92"/>
    </row>
    <row r="1919" spans="1:11" ht="70.8" customHeight="1" x14ac:dyDescent="0.25">
      <c r="A1919" s="14" t="s">
        <v>1753</v>
      </c>
      <c r="B1919" s="14" t="s">
        <v>5961</v>
      </c>
      <c r="C1919" s="14" t="s">
        <v>4515</v>
      </c>
      <c r="D1919" s="16">
        <v>45722</v>
      </c>
      <c r="E1919" s="16">
        <v>45853</v>
      </c>
      <c r="F1919" s="14" t="s">
        <v>6523</v>
      </c>
      <c r="G1919" s="14" t="s">
        <v>3704</v>
      </c>
      <c r="H1919" s="14" t="s">
        <v>3705</v>
      </c>
      <c r="I1919" s="15">
        <v>1875</v>
      </c>
      <c r="J1919" s="77">
        <v>3</v>
      </c>
      <c r="K1919" s="92"/>
    </row>
    <row r="1920" spans="1:11" ht="61.2" x14ac:dyDescent="0.25">
      <c r="A1920" s="14" t="s">
        <v>1753</v>
      </c>
      <c r="B1920" s="14" t="s">
        <v>5962</v>
      </c>
      <c r="C1920" s="14" t="s">
        <v>2016</v>
      </c>
      <c r="D1920" s="16">
        <v>45681</v>
      </c>
      <c r="E1920" s="16">
        <v>45853</v>
      </c>
      <c r="F1920" s="14" t="s">
        <v>6524</v>
      </c>
      <c r="G1920" s="14" t="s">
        <v>5963</v>
      </c>
      <c r="H1920" s="14" t="s">
        <v>5964</v>
      </c>
      <c r="I1920" s="15">
        <v>1566.82</v>
      </c>
      <c r="J1920" s="77">
        <v>1</v>
      </c>
      <c r="K1920" s="92"/>
    </row>
    <row r="1921" spans="1:11" ht="51" x14ac:dyDescent="0.25">
      <c r="A1921" s="14" t="s">
        <v>1753</v>
      </c>
      <c r="B1921" s="14" t="s">
        <v>5965</v>
      </c>
      <c r="C1921" s="14" t="s">
        <v>2296</v>
      </c>
      <c r="D1921" s="16">
        <v>45694</v>
      </c>
      <c r="E1921" s="16">
        <v>45853</v>
      </c>
      <c r="F1921" s="14" t="s">
        <v>6525</v>
      </c>
      <c r="G1921" s="14" t="s">
        <v>3699</v>
      </c>
      <c r="H1921" s="14" t="s">
        <v>3700</v>
      </c>
      <c r="I1921" s="15">
        <v>1068</v>
      </c>
      <c r="J1921" s="77">
        <v>1</v>
      </c>
      <c r="K1921" s="92"/>
    </row>
    <row r="1922" spans="1:11" ht="51" x14ac:dyDescent="0.25">
      <c r="A1922" s="14" t="s">
        <v>1753</v>
      </c>
      <c r="B1922" s="14" t="s">
        <v>5965</v>
      </c>
      <c r="C1922" s="14" t="s">
        <v>2296</v>
      </c>
      <c r="D1922" s="16">
        <v>45700</v>
      </c>
      <c r="E1922" s="16">
        <v>45853</v>
      </c>
      <c r="F1922" s="14" t="s">
        <v>6525</v>
      </c>
      <c r="G1922" s="14" t="s">
        <v>3699</v>
      </c>
      <c r="H1922" s="14" t="s">
        <v>3700</v>
      </c>
      <c r="I1922" s="15">
        <v>900</v>
      </c>
      <c r="J1922" s="77">
        <v>1</v>
      </c>
      <c r="K1922" s="92"/>
    </row>
    <row r="1923" spans="1:11" ht="51" x14ac:dyDescent="0.25">
      <c r="A1923" s="14" t="s">
        <v>1753</v>
      </c>
      <c r="B1923" s="14" t="s">
        <v>5965</v>
      </c>
      <c r="C1923" s="14" t="s">
        <v>2296</v>
      </c>
      <c r="D1923" s="16">
        <v>45726</v>
      </c>
      <c r="E1923" s="16">
        <v>45853</v>
      </c>
      <c r="F1923" s="14" t="s">
        <v>6526</v>
      </c>
      <c r="G1923" s="14" t="s">
        <v>3699</v>
      </c>
      <c r="H1923" s="14" t="s">
        <v>3700</v>
      </c>
      <c r="I1923" s="15">
        <v>723.45</v>
      </c>
      <c r="J1923" s="77">
        <v>1</v>
      </c>
      <c r="K1923" s="92"/>
    </row>
    <row r="1924" spans="1:11" ht="61.2" x14ac:dyDescent="0.25">
      <c r="A1924" s="14" t="s">
        <v>1753</v>
      </c>
      <c r="B1924" s="14" t="s">
        <v>5966</v>
      </c>
      <c r="C1924" s="14" t="s">
        <v>5967</v>
      </c>
      <c r="D1924" s="16">
        <v>45761</v>
      </c>
      <c r="E1924" s="16">
        <v>45853</v>
      </c>
      <c r="F1924" s="14" t="s">
        <v>6527</v>
      </c>
      <c r="G1924" s="14" t="s">
        <v>5968</v>
      </c>
      <c r="H1924" s="14" t="s">
        <v>5969</v>
      </c>
      <c r="I1924" s="15">
        <v>1600</v>
      </c>
      <c r="J1924" s="77">
        <v>1</v>
      </c>
      <c r="K1924" s="92"/>
    </row>
    <row r="1925" spans="1:11" ht="61.2" x14ac:dyDescent="0.25">
      <c r="A1925" s="14" t="s">
        <v>1753</v>
      </c>
      <c r="B1925" s="14" t="s">
        <v>5966</v>
      </c>
      <c r="C1925" s="14" t="s">
        <v>5967</v>
      </c>
      <c r="D1925" s="16">
        <v>45790</v>
      </c>
      <c r="E1925" s="16">
        <v>45853</v>
      </c>
      <c r="F1925" s="14" t="s">
        <v>6528</v>
      </c>
      <c r="G1925" s="14" t="s">
        <v>5968</v>
      </c>
      <c r="H1925" s="14" t="s">
        <v>5969</v>
      </c>
      <c r="I1925" s="15">
        <v>1533.64</v>
      </c>
      <c r="J1925" s="77">
        <v>1</v>
      </c>
      <c r="K1925" s="92"/>
    </row>
    <row r="1926" spans="1:11" ht="60" customHeight="1" x14ac:dyDescent="0.25">
      <c r="A1926" s="14" t="s">
        <v>1753</v>
      </c>
      <c r="B1926" s="14" t="s">
        <v>5970</v>
      </c>
      <c r="C1926" s="14" t="s">
        <v>5971</v>
      </c>
      <c r="D1926" s="16">
        <v>45699</v>
      </c>
      <c r="E1926" s="16">
        <v>45853</v>
      </c>
      <c r="F1926" s="14" t="s">
        <v>6529</v>
      </c>
      <c r="G1926" s="14" t="s">
        <v>3693</v>
      </c>
      <c r="H1926" s="14" t="s">
        <v>3694</v>
      </c>
      <c r="I1926" s="15">
        <v>1851.39</v>
      </c>
      <c r="J1926" s="77">
        <v>1</v>
      </c>
      <c r="K1926" s="92"/>
    </row>
    <row r="1927" spans="1:11" ht="58.8" customHeight="1" x14ac:dyDescent="0.25">
      <c r="A1927" s="14" t="s">
        <v>1753</v>
      </c>
      <c r="B1927" s="14" t="s">
        <v>5972</v>
      </c>
      <c r="C1927" s="14" t="s">
        <v>5973</v>
      </c>
      <c r="D1927" s="16">
        <v>45714</v>
      </c>
      <c r="E1927" s="16">
        <v>45853</v>
      </c>
      <c r="F1927" s="14" t="s">
        <v>6530</v>
      </c>
      <c r="G1927" s="14" t="s">
        <v>5974</v>
      </c>
      <c r="H1927" s="14" t="s">
        <v>5975</v>
      </c>
      <c r="I1927" s="15">
        <v>427.31</v>
      </c>
      <c r="J1927" s="77">
        <v>1</v>
      </c>
      <c r="K1927" s="92"/>
    </row>
    <row r="1928" spans="1:11" ht="61.2" x14ac:dyDescent="0.25">
      <c r="A1928" s="14" t="s">
        <v>1753</v>
      </c>
      <c r="B1928" s="14" t="s">
        <v>5976</v>
      </c>
      <c r="C1928" s="14" t="s">
        <v>5977</v>
      </c>
      <c r="D1928" s="16">
        <v>45708</v>
      </c>
      <c r="E1928" s="16">
        <v>45853</v>
      </c>
      <c r="F1928" s="14" t="s">
        <v>6531</v>
      </c>
      <c r="G1928" s="14" t="s">
        <v>5951</v>
      </c>
      <c r="H1928" s="14" t="s">
        <v>5952</v>
      </c>
      <c r="I1928" s="15">
        <v>1602</v>
      </c>
      <c r="J1928" s="77">
        <v>1</v>
      </c>
      <c r="K1928" s="92"/>
    </row>
    <row r="1929" spans="1:11" ht="61.2" x14ac:dyDescent="0.25">
      <c r="A1929" s="14" t="s">
        <v>1753</v>
      </c>
      <c r="B1929" s="14" t="s">
        <v>5976</v>
      </c>
      <c r="C1929" s="14" t="s">
        <v>5977</v>
      </c>
      <c r="D1929" s="16">
        <v>45721</v>
      </c>
      <c r="E1929" s="16">
        <v>45853</v>
      </c>
      <c r="F1929" s="14" t="s">
        <v>6532</v>
      </c>
      <c r="G1929" s="14" t="s">
        <v>5951</v>
      </c>
      <c r="H1929" s="14" t="s">
        <v>5952</v>
      </c>
      <c r="I1929" s="15">
        <v>1516</v>
      </c>
      <c r="J1929" s="77">
        <v>1</v>
      </c>
      <c r="K1929" s="92"/>
    </row>
    <row r="1930" spans="1:11" ht="58.8" customHeight="1" x14ac:dyDescent="0.25">
      <c r="A1930" s="14" t="s">
        <v>1753</v>
      </c>
      <c r="B1930" s="14" t="s">
        <v>5976</v>
      </c>
      <c r="C1930" s="14" t="s">
        <v>5977</v>
      </c>
      <c r="D1930" s="16">
        <v>45749</v>
      </c>
      <c r="E1930" s="16">
        <v>45853</v>
      </c>
      <c r="F1930" s="14" t="s">
        <v>6533</v>
      </c>
      <c r="G1930" s="14" t="s">
        <v>5951</v>
      </c>
      <c r="H1930" s="14" t="s">
        <v>5952</v>
      </c>
      <c r="I1930" s="15">
        <v>2228</v>
      </c>
      <c r="J1930" s="77">
        <v>1</v>
      </c>
      <c r="K1930" s="92"/>
    </row>
    <row r="1931" spans="1:11" ht="49.8" customHeight="1" x14ac:dyDescent="0.25">
      <c r="A1931" s="14" t="s">
        <v>1753</v>
      </c>
      <c r="B1931" s="14" t="s">
        <v>5978</v>
      </c>
      <c r="C1931" s="14" t="s">
        <v>1946</v>
      </c>
      <c r="D1931" s="16">
        <v>45812</v>
      </c>
      <c r="E1931" s="16">
        <v>45854</v>
      </c>
      <c r="F1931" s="14" t="s">
        <v>6535</v>
      </c>
      <c r="G1931" s="14" t="s">
        <v>3704</v>
      </c>
      <c r="H1931" s="14" t="s">
        <v>3705</v>
      </c>
      <c r="I1931" s="15">
        <v>308.19</v>
      </c>
      <c r="J1931" s="77">
        <v>3</v>
      </c>
      <c r="K1931" s="92"/>
    </row>
    <row r="1932" spans="1:11" ht="46.2" customHeight="1" x14ac:dyDescent="0.25">
      <c r="A1932" s="14" t="s">
        <v>1753</v>
      </c>
      <c r="B1932" s="14" t="s">
        <v>5978</v>
      </c>
      <c r="C1932" s="14" t="s">
        <v>1946</v>
      </c>
      <c r="D1932" s="16">
        <v>45849</v>
      </c>
      <c r="E1932" s="16">
        <v>45854</v>
      </c>
      <c r="F1932" s="14" t="s">
        <v>6534</v>
      </c>
      <c r="G1932" s="14" t="s">
        <v>3704</v>
      </c>
      <c r="H1932" s="14" t="s">
        <v>3705</v>
      </c>
      <c r="I1932" s="15">
        <v>132.84</v>
      </c>
      <c r="J1932" s="77">
        <v>3</v>
      </c>
      <c r="K1932" s="92"/>
    </row>
    <row r="1933" spans="1:11" ht="40.200000000000003" customHeight="1" x14ac:dyDescent="0.25">
      <c r="A1933" s="14" t="s">
        <v>1753</v>
      </c>
      <c r="B1933" s="14" t="s">
        <v>5978</v>
      </c>
      <c r="C1933" s="14" t="s">
        <v>1946</v>
      </c>
      <c r="D1933" s="16">
        <v>45818</v>
      </c>
      <c r="E1933" s="16">
        <v>45854</v>
      </c>
      <c r="F1933" s="14" t="s">
        <v>6536</v>
      </c>
      <c r="G1933" s="14" t="s">
        <v>3704</v>
      </c>
      <c r="H1933" s="14" t="s">
        <v>3705</v>
      </c>
      <c r="I1933" s="15">
        <v>438.42</v>
      </c>
      <c r="J1933" s="77">
        <v>3</v>
      </c>
      <c r="K1933" s="92"/>
    </row>
    <row r="1934" spans="1:11" ht="49.8" customHeight="1" x14ac:dyDescent="0.25">
      <c r="A1934" s="14" t="s">
        <v>1753</v>
      </c>
      <c r="B1934" s="14" t="s">
        <v>5978</v>
      </c>
      <c r="C1934" s="14" t="s">
        <v>1946</v>
      </c>
      <c r="D1934" s="16">
        <v>45849</v>
      </c>
      <c r="E1934" s="16">
        <v>45854</v>
      </c>
      <c r="F1934" s="14" t="s">
        <v>6537</v>
      </c>
      <c r="G1934" s="14" t="s">
        <v>3704</v>
      </c>
      <c r="H1934" s="14" t="s">
        <v>3705</v>
      </c>
      <c r="I1934" s="15">
        <v>368.34</v>
      </c>
      <c r="J1934" s="77">
        <v>3</v>
      </c>
      <c r="K1934" s="92"/>
    </row>
    <row r="1935" spans="1:11" ht="49.8" customHeight="1" x14ac:dyDescent="0.25">
      <c r="A1935" s="14" t="s">
        <v>1753</v>
      </c>
      <c r="B1935" s="14" t="s">
        <v>5978</v>
      </c>
      <c r="C1935" s="14" t="s">
        <v>1946</v>
      </c>
      <c r="D1935" s="16">
        <v>45834</v>
      </c>
      <c r="E1935" s="16">
        <v>45854</v>
      </c>
      <c r="F1935" s="14" t="s">
        <v>6538</v>
      </c>
      <c r="G1935" s="14" t="s">
        <v>3704</v>
      </c>
      <c r="H1935" s="14" t="s">
        <v>3705</v>
      </c>
      <c r="I1935" s="15">
        <v>360</v>
      </c>
      <c r="J1935" s="77">
        <v>3</v>
      </c>
      <c r="K1935" s="92"/>
    </row>
    <row r="1936" spans="1:11" ht="49.8" customHeight="1" x14ac:dyDescent="0.25">
      <c r="A1936" s="14" t="s">
        <v>1753</v>
      </c>
      <c r="B1936" s="14" t="s">
        <v>5978</v>
      </c>
      <c r="C1936" s="14" t="s">
        <v>1946</v>
      </c>
      <c r="D1936" s="16">
        <v>45834</v>
      </c>
      <c r="E1936" s="16">
        <v>45854</v>
      </c>
      <c r="F1936" s="14" t="s">
        <v>6539</v>
      </c>
      <c r="G1936" s="14" t="s">
        <v>3704</v>
      </c>
      <c r="H1936" s="14" t="s">
        <v>3705</v>
      </c>
      <c r="I1936" s="15">
        <v>360</v>
      </c>
      <c r="J1936" s="77">
        <v>3</v>
      </c>
      <c r="K1936" s="92"/>
    </row>
    <row r="1937" spans="1:11" ht="49.8" customHeight="1" x14ac:dyDescent="0.25">
      <c r="A1937" s="14" t="s">
        <v>1753</v>
      </c>
      <c r="B1937" s="14" t="s">
        <v>5978</v>
      </c>
      <c r="C1937" s="14" t="s">
        <v>1946</v>
      </c>
      <c r="D1937" s="16">
        <v>45824</v>
      </c>
      <c r="E1937" s="16">
        <v>45854</v>
      </c>
      <c r="F1937" s="14" t="s">
        <v>6540</v>
      </c>
      <c r="G1937" s="14" t="s">
        <v>3704</v>
      </c>
      <c r="H1937" s="14" t="s">
        <v>3705</v>
      </c>
      <c r="I1937" s="15">
        <v>290</v>
      </c>
      <c r="J1937" s="77">
        <v>3</v>
      </c>
      <c r="K1937" s="92"/>
    </row>
    <row r="1938" spans="1:11" ht="57.6" customHeight="1" x14ac:dyDescent="0.25">
      <c r="A1938" s="14" t="s">
        <v>1753</v>
      </c>
      <c r="B1938" s="14" t="s">
        <v>5978</v>
      </c>
      <c r="C1938" s="14" t="s">
        <v>1946</v>
      </c>
      <c r="D1938" s="16">
        <v>45825</v>
      </c>
      <c r="E1938" s="16">
        <v>45854</v>
      </c>
      <c r="F1938" s="14" t="s">
        <v>6541</v>
      </c>
      <c r="G1938" s="14" t="s">
        <v>3704</v>
      </c>
      <c r="H1938" s="14" t="s">
        <v>3705</v>
      </c>
      <c r="I1938" s="15">
        <v>112.9</v>
      </c>
      <c r="J1938" s="77">
        <v>3</v>
      </c>
      <c r="K1938" s="92"/>
    </row>
    <row r="1939" spans="1:11" ht="48" customHeight="1" x14ac:dyDescent="0.25">
      <c r="A1939" s="14" t="s">
        <v>1753</v>
      </c>
      <c r="B1939" s="14" t="s">
        <v>5979</v>
      </c>
      <c r="C1939" s="14" t="s">
        <v>1774</v>
      </c>
      <c r="D1939" s="16">
        <v>45786</v>
      </c>
      <c r="E1939" s="16">
        <v>45854</v>
      </c>
      <c r="F1939" s="14" t="s">
        <v>6542</v>
      </c>
      <c r="G1939" s="14" t="s">
        <v>4558</v>
      </c>
      <c r="H1939" s="14" t="s">
        <v>4559</v>
      </c>
      <c r="I1939" s="15">
        <v>243.5</v>
      </c>
      <c r="J1939" s="77">
        <v>3</v>
      </c>
      <c r="K1939" s="92"/>
    </row>
    <row r="1940" spans="1:11" ht="51" x14ac:dyDescent="0.25">
      <c r="A1940" s="14" t="s">
        <v>1753</v>
      </c>
      <c r="B1940" s="14" t="s">
        <v>5980</v>
      </c>
      <c r="C1940" s="14" t="s">
        <v>5981</v>
      </c>
      <c r="D1940" s="16">
        <v>45708</v>
      </c>
      <c r="E1940" s="16">
        <v>45854</v>
      </c>
      <c r="F1940" s="14" t="s">
        <v>6543</v>
      </c>
      <c r="G1940" s="14" t="s">
        <v>5982</v>
      </c>
      <c r="H1940" s="14" t="s">
        <v>5983</v>
      </c>
      <c r="I1940" s="15">
        <v>540.84</v>
      </c>
      <c r="J1940" s="77">
        <v>1</v>
      </c>
      <c r="K1940" s="92"/>
    </row>
    <row r="1941" spans="1:11" ht="51" x14ac:dyDescent="0.25">
      <c r="A1941" s="14" t="s">
        <v>1753</v>
      </c>
      <c r="B1941" s="14" t="s">
        <v>5980</v>
      </c>
      <c r="C1941" s="14" t="s">
        <v>5981</v>
      </c>
      <c r="D1941" s="16">
        <v>45734</v>
      </c>
      <c r="E1941" s="16">
        <v>45854</v>
      </c>
      <c r="F1941" s="14" t="s">
        <v>6544</v>
      </c>
      <c r="G1941" s="14" t="s">
        <v>5982</v>
      </c>
      <c r="H1941" s="14" t="s">
        <v>5983</v>
      </c>
      <c r="I1941" s="15">
        <v>587.88</v>
      </c>
      <c r="J1941" s="77">
        <v>1</v>
      </c>
      <c r="K1941" s="92"/>
    </row>
    <row r="1942" spans="1:11" ht="52.2" customHeight="1" x14ac:dyDescent="0.25">
      <c r="A1942" s="14" t="s">
        <v>1753</v>
      </c>
      <c r="B1942" s="14" t="s">
        <v>5980</v>
      </c>
      <c r="C1942" s="14" t="s">
        <v>5981</v>
      </c>
      <c r="D1942" s="16">
        <v>45775</v>
      </c>
      <c r="E1942" s="16">
        <v>45854</v>
      </c>
      <c r="F1942" s="14" t="s">
        <v>6545</v>
      </c>
      <c r="G1942" s="14" t="s">
        <v>5982</v>
      </c>
      <c r="H1942" s="14" t="s">
        <v>5983</v>
      </c>
      <c r="I1942" s="15">
        <v>153.22</v>
      </c>
      <c r="J1942" s="77">
        <v>1</v>
      </c>
      <c r="K1942" s="92"/>
    </row>
    <row r="1943" spans="1:11" ht="70.2" customHeight="1" x14ac:dyDescent="0.25">
      <c r="A1943" s="14" t="s">
        <v>1753</v>
      </c>
      <c r="B1943" s="14" t="s">
        <v>5984</v>
      </c>
      <c r="C1943" s="14" t="s">
        <v>5985</v>
      </c>
      <c r="D1943" s="16">
        <v>45779</v>
      </c>
      <c r="E1943" s="16">
        <v>45855</v>
      </c>
      <c r="F1943" s="14" t="s">
        <v>6546</v>
      </c>
      <c r="G1943" s="14" t="s">
        <v>5986</v>
      </c>
      <c r="H1943" s="14" t="s">
        <v>5987</v>
      </c>
      <c r="I1943" s="15">
        <v>455</v>
      </c>
      <c r="J1943" s="77">
        <v>1</v>
      </c>
      <c r="K1943" s="92"/>
    </row>
    <row r="1944" spans="1:11" ht="58.2" customHeight="1" x14ac:dyDescent="0.25">
      <c r="A1944" s="14" t="s">
        <v>1753</v>
      </c>
      <c r="B1944" s="14" t="s">
        <v>5984</v>
      </c>
      <c r="C1944" s="14" t="s">
        <v>5985</v>
      </c>
      <c r="D1944" s="16">
        <v>45789</v>
      </c>
      <c r="E1944" s="16">
        <v>45855</v>
      </c>
      <c r="F1944" s="14" t="s">
        <v>6547</v>
      </c>
      <c r="G1944" s="14" t="s">
        <v>5986</v>
      </c>
      <c r="H1944" s="14" t="s">
        <v>5987</v>
      </c>
      <c r="I1944" s="15">
        <v>287.7</v>
      </c>
      <c r="J1944" s="77">
        <v>1</v>
      </c>
      <c r="K1944" s="92"/>
    </row>
    <row r="1945" spans="1:11" ht="58.8" customHeight="1" x14ac:dyDescent="0.25">
      <c r="A1945" s="14" t="s">
        <v>1753</v>
      </c>
      <c r="B1945" s="14" t="s">
        <v>5984</v>
      </c>
      <c r="C1945" s="14" t="s">
        <v>5985</v>
      </c>
      <c r="D1945" s="16">
        <v>45813</v>
      </c>
      <c r="E1945" s="16">
        <v>45855</v>
      </c>
      <c r="F1945" s="14" t="s">
        <v>6548</v>
      </c>
      <c r="G1945" s="14" t="s">
        <v>5986</v>
      </c>
      <c r="H1945" s="14" t="s">
        <v>5987</v>
      </c>
      <c r="I1945" s="15">
        <v>3262.5</v>
      </c>
      <c r="J1945" s="77">
        <v>1</v>
      </c>
      <c r="K1945" s="92"/>
    </row>
    <row r="1946" spans="1:11" ht="60" customHeight="1" x14ac:dyDescent="0.25">
      <c r="A1946" s="14" t="s">
        <v>1753</v>
      </c>
      <c r="B1946" s="14" t="s">
        <v>5984</v>
      </c>
      <c r="C1946" s="14" t="s">
        <v>5985</v>
      </c>
      <c r="D1946" s="16">
        <v>45813</v>
      </c>
      <c r="E1946" s="16">
        <v>45855</v>
      </c>
      <c r="F1946" s="14" t="s">
        <v>6549</v>
      </c>
      <c r="G1946" s="14" t="s">
        <v>5986</v>
      </c>
      <c r="H1946" s="14" t="s">
        <v>5987</v>
      </c>
      <c r="I1946" s="15">
        <v>411.7</v>
      </c>
      <c r="J1946" s="77">
        <v>1</v>
      </c>
      <c r="K1946" s="92"/>
    </row>
    <row r="1947" spans="1:11" ht="68.400000000000006" customHeight="1" x14ac:dyDescent="0.25">
      <c r="A1947" s="14" t="s">
        <v>1753</v>
      </c>
      <c r="B1947" s="14" t="s">
        <v>5984</v>
      </c>
      <c r="C1947" s="14" t="s">
        <v>5985</v>
      </c>
      <c r="D1947" s="16">
        <v>45821</v>
      </c>
      <c r="E1947" s="16">
        <v>45855</v>
      </c>
      <c r="F1947" s="14" t="s">
        <v>6550</v>
      </c>
      <c r="G1947" s="14" t="s">
        <v>5986</v>
      </c>
      <c r="H1947" s="14" t="s">
        <v>5987</v>
      </c>
      <c r="I1947" s="15">
        <v>804</v>
      </c>
      <c r="J1947" s="77">
        <v>1</v>
      </c>
      <c r="K1947" s="92"/>
    </row>
    <row r="1948" spans="1:11" ht="58.8" customHeight="1" x14ac:dyDescent="0.25">
      <c r="A1948" s="14" t="s">
        <v>1753</v>
      </c>
      <c r="B1948" s="14" t="s">
        <v>5984</v>
      </c>
      <c r="C1948" s="14" t="s">
        <v>5985</v>
      </c>
      <c r="D1948" s="16">
        <v>45852</v>
      </c>
      <c r="E1948" s="16">
        <v>45855</v>
      </c>
      <c r="F1948" s="14" t="s">
        <v>6551</v>
      </c>
      <c r="G1948" s="14" t="s">
        <v>5986</v>
      </c>
      <c r="H1948" s="14" t="s">
        <v>5987</v>
      </c>
      <c r="I1948" s="15">
        <v>162.86000000000001</v>
      </c>
      <c r="J1948" s="77">
        <v>1</v>
      </c>
      <c r="K1948" s="92"/>
    </row>
    <row r="1949" spans="1:11" ht="50.4" customHeight="1" x14ac:dyDescent="0.25">
      <c r="A1949" s="14" t="s">
        <v>1753</v>
      </c>
      <c r="B1949" s="14" t="s">
        <v>5988</v>
      </c>
      <c r="C1949" s="14" t="s">
        <v>5989</v>
      </c>
      <c r="D1949" s="16">
        <v>45792</v>
      </c>
      <c r="E1949" s="16">
        <v>45859</v>
      </c>
      <c r="F1949" s="14" t="s">
        <v>6485</v>
      </c>
      <c r="G1949" s="14" t="s">
        <v>5858</v>
      </c>
      <c r="H1949" s="14" t="s">
        <v>5859</v>
      </c>
      <c r="I1949" s="15">
        <v>243.5</v>
      </c>
      <c r="J1949" s="77">
        <v>3</v>
      </c>
      <c r="K1949" s="92"/>
    </row>
    <row r="1950" spans="1:11" ht="91.2" customHeight="1" x14ac:dyDescent="0.25">
      <c r="A1950" s="14" t="s">
        <v>4764</v>
      </c>
      <c r="B1950" s="14" t="s">
        <v>5990</v>
      </c>
      <c r="C1950" s="14" t="s">
        <v>5991</v>
      </c>
      <c r="D1950" s="16">
        <v>45811</v>
      </c>
      <c r="E1950" s="16">
        <v>45859</v>
      </c>
      <c r="F1950" s="14" t="s">
        <v>6487</v>
      </c>
      <c r="G1950" s="14" t="s">
        <v>2597</v>
      </c>
      <c r="H1950" s="14" t="s">
        <v>2598</v>
      </c>
      <c r="I1950" s="15">
        <v>300</v>
      </c>
      <c r="J1950" s="77"/>
      <c r="K1950" s="92"/>
    </row>
    <row r="1951" spans="1:11" ht="103.2" customHeight="1" x14ac:dyDescent="0.25">
      <c r="A1951" s="14" t="s">
        <v>4764</v>
      </c>
      <c r="B1951" s="14" t="s">
        <v>5990</v>
      </c>
      <c r="C1951" s="14" t="s">
        <v>5991</v>
      </c>
      <c r="D1951" s="16">
        <v>45783</v>
      </c>
      <c r="E1951" s="16">
        <v>45859</v>
      </c>
      <c r="F1951" s="14" t="s">
        <v>6488</v>
      </c>
      <c r="G1951" s="14" t="s">
        <v>2597</v>
      </c>
      <c r="H1951" s="14" t="s">
        <v>2598</v>
      </c>
      <c r="I1951" s="15">
        <v>500</v>
      </c>
      <c r="J1951" s="77"/>
      <c r="K1951" s="92"/>
    </row>
    <row r="1952" spans="1:11" ht="100.2" customHeight="1" x14ac:dyDescent="0.25">
      <c r="A1952" s="14" t="s">
        <v>4764</v>
      </c>
      <c r="B1952" s="14" t="s">
        <v>5990</v>
      </c>
      <c r="C1952" s="14" t="s">
        <v>5991</v>
      </c>
      <c r="D1952" s="16">
        <v>45792</v>
      </c>
      <c r="E1952" s="16">
        <v>45859</v>
      </c>
      <c r="F1952" s="14" t="s">
        <v>6488</v>
      </c>
      <c r="G1952" s="14" t="s">
        <v>2597</v>
      </c>
      <c r="H1952" s="14" t="s">
        <v>2598</v>
      </c>
      <c r="I1952" s="15">
        <v>600</v>
      </c>
      <c r="J1952" s="77"/>
      <c r="K1952" s="92"/>
    </row>
    <row r="1953" spans="1:11" ht="101.4" customHeight="1" x14ac:dyDescent="0.25">
      <c r="A1953" s="14" t="s">
        <v>4764</v>
      </c>
      <c r="B1953" s="14" t="s">
        <v>5990</v>
      </c>
      <c r="C1953" s="14" t="s">
        <v>5991</v>
      </c>
      <c r="D1953" s="16">
        <v>45820</v>
      </c>
      <c r="E1953" s="16">
        <v>45859</v>
      </c>
      <c r="F1953" s="14" t="s">
        <v>6488</v>
      </c>
      <c r="G1953" s="14" t="s">
        <v>2597</v>
      </c>
      <c r="H1953" s="14" t="s">
        <v>2598</v>
      </c>
      <c r="I1953" s="15">
        <v>300</v>
      </c>
      <c r="J1953" s="77"/>
      <c r="K1953" s="92"/>
    </row>
    <row r="1954" spans="1:11" ht="89.4" customHeight="1" x14ac:dyDescent="0.25">
      <c r="A1954" s="14" t="s">
        <v>4764</v>
      </c>
      <c r="B1954" s="14" t="s">
        <v>5990</v>
      </c>
      <c r="C1954" s="14" t="s">
        <v>5991</v>
      </c>
      <c r="D1954" s="16">
        <v>45723</v>
      </c>
      <c r="E1954" s="16">
        <v>45859</v>
      </c>
      <c r="F1954" s="14" t="s">
        <v>6489</v>
      </c>
      <c r="G1954" s="14" t="s">
        <v>2597</v>
      </c>
      <c r="H1954" s="14" t="s">
        <v>2598</v>
      </c>
      <c r="I1954" s="15">
        <v>200</v>
      </c>
      <c r="J1954" s="77"/>
      <c r="K1954" s="92"/>
    </row>
    <row r="1955" spans="1:11" ht="91.2" customHeight="1" x14ac:dyDescent="0.25">
      <c r="A1955" s="14" t="s">
        <v>4764</v>
      </c>
      <c r="B1955" s="14" t="s">
        <v>5990</v>
      </c>
      <c r="C1955" s="14" t="s">
        <v>5991</v>
      </c>
      <c r="D1955" s="16">
        <v>45728</v>
      </c>
      <c r="E1955" s="16">
        <v>45859</v>
      </c>
      <c r="F1955" s="14" t="s">
        <v>6490</v>
      </c>
      <c r="G1955" s="14" t="s">
        <v>2597</v>
      </c>
      <c r="H1955" s="14" t="s">
        <v>2598</v>
      </c>
      <c r="I1955" s="15">
        <v>200</v>
      </c>
      <c r="J1955" s="77"/>
      <c r="K1955" s="92"/>
    </row>
    <row r="1956" spans="1:11" ht="91.2" customHeight="1" x14ac:dyDescent="0.25">
      <c r="A1956" s="14" t="s">
        <v>4764</v>
      </c>
      <c r="B1956" s="14" t="s">
        <v>5990</v>
      </c>
      <c r="C1956" s="14" t="s">
        <v>5991</v>
      </c>
      <c r="D1956" s="16">
        <v>45811</v>
      </c>
      <c r="E1956" s="16">
        <v>45859</v>
      </c>
      <c r="F1956" s="14" t="s">
        <v>6491</v>
      </c>
      <c r="G1956" s="14" t="s">
        <v>2597</v>
      </c>
      <c r="H1956" s="14" t="s">
        <v>2598</v>
      </c>
      <c r="I1956" s="15">
        <v>300</v>
      </c>
      <c r="J1956" s="77"/>
      <c r="K1956" s="92"/>
    </row>
    <row r="1957" spans="1:11" ht="93" customHeight="1" x14ac:dyDescent="0.25">
      <c r="A1957" s="14" t="s">
        <v>4764</v>
      </c>
      <c r="B1957" s="14" t="s">
        <v>5990</v>
      </c>
      <c r="C1957" s="14" t="s">
        <v>5991</v>
      </c>
      <c r="D1957" s="16">
        <v>45817</v>
      </c>
      <c r="E1957" s="16">
        <v>45859</v>
      </c>
      <c r="F1957" s="14" t="s">
        <v>6492</v>
      </c>
      <c r="G1957" s="14" t="s">
        <v>2597</v>
      </c>
      <c r="H1957" s="14" t="s">
        <v>2598</v>
      </c>
      <c r="I1957" s="15">
        <v>300</v>
      </c>
      <c r="J1957" s="77"/>
      <c r="K1957" s="92"/>
    </row>
    <row r="1958" spans="1:11" ht="71.400000000000006" customHeight="1" x14ac:dyDescent="0.25">
      <c r="A1958" s="14" t="s">
        <v>4764</v>
      </c>
      <c r="B1958" s="14" t="s">
        <v>5990</v>
      </c>
      <c r="C1958" s="14" t="s">
        <v>5991</v>
      </c>
      <c r="D1958" s="16">
        <v>45692</v>
      </c>
      <c r="E1958" s="16">
        <v>45859</v>
      </c>
      <c r="F1958" s="14" t="s">
        <v>6493</v>
      </c>
      <c r="G1958" s="14" t="s">
        <v>2597</v>
      </c>
      <c r="H1958" s="14" t="s">
        <v>2598</v>
      </c>
      <c r="I1958" s="15">
        <v>400</v>
      </c>
      <c r="J1958" s="77"/>
      <c r="K1958" s="92"/>
    </row>
    <row r="1959" spans="1:11" ht="66" customHeight="1" x14ac:dyDescent="0.25">
      <c r="A1959" s="14" t="s">
        <v>4764</v>
      </c>
      <c r="B1959" s="14" t="s">
        <v>5990</v>
      </c>
      <c r="C1959" s="14" t="s">
        <v>5991</v>
      </c>
      <c r="D1959" s="16">
        <v>45722</v>
      </c>
      <c r="E1959" s="16">
        <v>45859</v>
      </c>
      <c r="F1959" s="14" t="s">
        <v>6494</v>
      </c>
      <c r="G1959" s="14" t="s">
        <v>2597</v>
      </c>
      <c r="H1959" s="14" t="s">
        <v>2598</v>
      </c>
      <c r="I1959" s="15">
        <v>400</v>
      </c>
      <c r="J1959" s="77"/>
      <c r="K1959" s="92"/>
    </row>
    <row r="1960" spans="1:11" ht="68.400000000000006" customHeight="1" x14ac:dyDescent="0.25">
      <c r="A1960" s="14" t="s">
        <v>4764</v>
      </c>
      <c r="B1960" s="14" t="s">
        <v>5990</v>
      </c>
      <c r="C1960" s="14" t="s">
        <v>5991</v>
      </c>
      <c r="D1960" s="16">
        <v>45761</v>
      </c>
      <c r="E1960" s="16">
        <v>45859</v>
      </c>
      <c r="F1960" s="14" t="s">
        <v>6495</v>
      </c>
      <c r="G1960" s="14" t="s">
        <v>2597</v>
      </c>
      <c r="H1960" s="14" t="s">
        <v>2598</v>
      </c>
      <c r="I1960" s="15">
        <v>400</v>
      </c>
      <c r="J1960" s="77"/>
      <c r="K1960" s="92"/>
    </row>
    <row r="1961" spans="1:11" ht="71.400000000000006" customHeight="1" x14ac:dyDescent="0.25">
      <c r="A1961" s="14" t="s">
        <v>4764</v>
      </c>
      <c r="B1961" s="14" t="s">
        <v>5990</v>
      </c>
      <c r="C1961" s="14" t="s">
        <v>5991</v>
      </c>
      <c r="D1961" s="16">
        <v>45791</v>
      </c>
      <c r="E1961" s="16">
        <v>45859</v>
      </c>
      <c r="F1961" s="14" t="s">
        <v>6496</v>
      </c>
      <c r="G1961" s="14" t="s">
        <v>2597</v>
      </c>
      <c r="H1961" s="14" t="s">
        <v>2598</v>
      </c>
      <c r="I1961" s="15">
        <v>400</v>
      </c>
      <c r="J1961" s="77"/>
      <c r="K1961" s="92"/>
    </row>
    <row r="1962" spans="1:11" ht="56.4" customHeight="1" x14ac:dyDescent="0.25">
      <c r="A1962" s="14" t="s">
        <v>1753</v>
      </c>
      <c r="B1962" s="14" t="s">
        <v>5992</v>
      </c>
      <c r="C1962" s="14" t="s">
        <v>5993</v>
      </c>
      <c r="D1962" s="16">
        <v>45810</v>
      </c>
      <c r="E1962" s="16">
        <v>45867</v>
      </c>
      <c r="F1962" s="14" t="s">
        <v>4851</v>
      </c>
      <c r="G1962" s="14" t="s">
        <v>3712</v>
      </c>
      <c r="H1962" s="14" t="s">
        <v>3713</v>
      </c>
      <c r="I1962" s="15">
        <v>243.5</v>
      </c>
      <c r="J1962" s="77">
        <v>3</v>
      </c>
      <c r="K1962" s="92"/>
    </row>
    <row r="1963" spans="1:11" ht="70.2" customHeight="1" x14ac:dyDescent="0.25">
      <c r="A1963" s="14" t="s">
        <v>1753</v>
      </c>
      <c r="B1963" s="14" t="s">
        <v>5994</v>
      </c>
      <c r="C1963" s="14" t="s">
        <v>5995</v>
      </c>
      <c r="D1963" s="16">
        <v>45696</v>
      </c>
      <c r="E1963" s="16">
        <v>45867</v>
      </c>
      <c r="F1963" s="14" t="s">
        <v>6497</v>
      </c>
      <c r="G1963" s="14" t="s">
        <v>5996</v>
      </c>
      <c r="H1963" s="14" t="s">
        <v>5997</v>
      </c>
      <c r="I1963" s="15">
        <v>96</v>
      </c>
      <c r="J1963" s="77">
        <v>1</v>
      </c>
      <c r="K1963" s="92"/>
    </row>
    <row r="1964" spans="1:11" ht="70.2" customHeight="1" x14ac:dyDescent="0.25">
      <c r="A1964" s="14" t="s">
        <v>1753</v>
      </c>
      <c r="B1964" s="14" t="s">
        <v>5994</v>
      </c>
      <c r="C1964" s="14" t="s">
        <v>5995</v>
      </c>
      <c r="D1964" s="16">
        <v>45739</v>
      </c>
      <c r="E1964" s="16">
        <v>45867</v>
      </c>
      <c r="F1964" s="14" t="s">
        <v>6498</v>
      </c>
      <c r="G1964" s="14" t="s">
        <v>5996</v>
      </c>
      <c r="H1964" s="14" t="s">
        <v>5997</v>
      </c>
      <c r="I1964" s="15">
        <v>660</v>
      </c>
      <c r="J1964" s="77">
        <v>1</v>
      </c>
      <c r="K1964" s="92"/>
    </row>
    <row r="1965" spans="1:11" ht="70.2" customHeight="1" x14ac:dyDescent="0.25">
      <c r="A1965" s="14" t="s">
        <v>1753</v>
      </c>
      <c r="B1965" s="14" t="s">
        <v>5994</v>
      </c>
      <c r="C1965" s="14" t="s">
        <v>5995</v>
      </c>
      <c r="D1965" s="16">
        <v>45739</v>
      </c>
      <c r="E1965" s="16">
        <v>45867</v>
      </c>
      <c r="F1965" s="14" t="s">
        <v>6499</v>
      </c>
      <c r="G1965" s="14" t="s">
        <v>5996</v>
      </c>
      <c r="H1965" s="14" t="s">
        <v>5997</v>
      </c>
      <c r="I1965" s="15">
        <v>567.4</v>
      </c>
      <c r="J1965" s="77">
        <v>1</v>
      </c>
      <c r="K1965" s="92"/>
    </row>
    <row r="1966" spans="1:11" ht="59.4" customHeight="1" x14ac:dyDescent="0.25">
      <c r="A1966" s="14" t="s">
        <v>1753</v>
      </c>
      <c r="B1966" s="14" t="s">
        <v>5994</v>
      </c>
      <c r="C1966" s="14" t="s">
        <v>5995</v>
      </c>
      <c r="D1966" s="16">
        <v>45733</v>
      </c>
      <c r="E1966" s="16">
        <v>45867</v>
      </c>
      <c r="F1966" s="14" t="s">
        <v>6505</v>
      </c>
      <c r="G1966" s="14" t="s">
        <v>5996</v>
      </c>
      <c r="H1966" s="14" t="s">
        <v>5997</v>
      </c>
      <c r="I1966" s="15">
        <v>180.5</v>
      </c>
      <c r="J1966" s="77">
        <v>1</v>
      </c>
      <c r="K1966" s="92"/>
    </row>
    <row r="1967" spans="1:11" ht="70.2" customHeight="1" x14ac:dyDescent="0.25">
      <c r="A1967" s="14" t="s">
        <v>1753</v>
      </c>
      <c r="B1967" s="14" t="s">
        <v>5994</v>
      </c>
      <c r="C1967" s="14" t="s">
        <v>5995</v>
      </c>
      <c r="D1967" s="16">
        <v>45752</v>
      </c>
      <c r="E1967" s="16">
        <v>45867</v>
      </c>
      <c r="F1967" s="14" t="s">
        <v>6504</v>
      </c>
      <c r="G1967" s="14" t="s">
        <v>5996</v>
      </c>
      <c r="H1967" s="14" t="s">
        <v>5997</v>
      </c>
      <c r="I1967" s="15">
        <v>336</v>
      </c>
      <c r="J1967" s="77">
        <v>1</v>
      </c>
      <c r="K1967" s="92"/>
    </row>
    <row r="1968" spans="1:11" ht="67.8" customHeight="1" x14ac:dyDescent="0.25">
      <c r="A1968" s="14" t="s">
        <v>1753</v>
      </c>
      <c r="B1968" s="14" t="s">
        <v>5994</v>
      </c>
      <c r="C1968" s="14" t="s">
        <v>5995</v>
      </c>
      <c r="D1968" s="16">
        <v>45754</v>
      </c>
      <c r="E1968" s="16">
        <v>45867</v>
      </c>
      <c r="F1968" s="14" t="s">
        <v>6503</v>
      </c>
      <c r="G1968" s="14" t="s">
        <v>5996</v>
      </c>
      <c r="H1968" s="14" t="s">
        <v>5997</v>
      </c>
      <c r="I1968" s="15">
        <v>350</v>
      </c>
      <c r="J1968" s="77">
        <v>1</v>
      </c>
      <c r="K1968" s="92"/>
    </row>
    <row r="1969" spans="1:11" ht="56.4" customHeight="1" x14ac:dyDescent="0.25">
      <c r="A1969" s="14" t="s">
        <v>1753</v>
      </c>
      <c r="B1969" s="14" t="s">
        <v>5994</v>
      </c>
      <c r="C1969" s="14" t="s">
        <v>5995</v>
      </c>
      <c r="D1969" s="16">
        <v>45759</v>
      </c>
      <c r="E1969" s="16">
        <v>45867</v>
      </c>
      <c r="F1969" s="14" t="s">
        <v>6502</v>
      </c>
      <c r="G1969" s="14" t="s">
        <v>5996</v>
      </c>
      <c r="H1969" s="14" t="s">
        <v>5997</v>
      </c>
      <c r="I1969" s="15">
        <v>406</v>
      </c>
      <c r="J1969" s="77">
        <v>1</v>
      </c>
      <c r="K1969" s="92"/>
    </row>
    <row r="1970" spans="1:11" ht="70.2" customHeight="1" x14ac:dyDescent="0.25">
      <c r="A1970" s="14" t="s">
        <v>1753</v>
      </c>
      <c r="B1970" s="14" t="s">
        <v>5994</v>
      </c>
      <c r="C1970" s="14" t="s">
        <v>5995</v>
      </c>
      <c r="D1970" s="16">
        <v>45798</v>
      </c>
      <c r="E1970" s="16">
        <v>45867</v>
      </c>
      <c r="F1970" s="14" t="s">
        <v>6501</v>
      </c>
      <c r="G1970" s="14" t="s">
        <v>5996</v>
      </c>
      <c r="H1970" s="14" t="s">
        <v>5997</v>
      </c>
      <c r="I1970" s="15">
        <v>198</v>
      </c>
      <c r="J1970" s="77">
        <v>1</v>
      </c>
      <c r="K1970" s="92"/>
    </row>
    <row r="1971" spans="1:11" ht="67.2" customHeight="1" x14ac:dyDescent="0.25">
      <c r="A1971" s="14" t="s">
        <v>1753</v>
      </c>
      <c r="B1971" s="14" t="s">
        <v>5994</v>
      </c>
      <c r="C1971" s="14" t="s">
        <v>5995</v>
      </c>
      <c r="D1971" s="16">
        <v>45798</v>
      </c>
      <c r="E1971" s="16">
        <v>45867</v>
      </c>
      <c r="F1971" s="14" t="s">
        <v>6500</v>
      </c>
      <c r="G1971" s="14" t="s">
        <v>5996</v>
      </c>
      <c r="H1971" s="14" t="s">
        <v>5997</v>
      </c>
      <c r="I1971" s="15">
        <v>200</v>
      </c>
      <c r="J1971" s="77">
        <v>1</v>
      </c>
      <c r="K1971" s="92"/>
    </row>
    <row r="1972" spans="1:11" ht="54" customHeight="1" x14ac:dyDescent="0.25">
      <c r="A1972" s="14" t="s">
        <v>1753</v>
      </c>
      <c r="B1972" s="14" t="s">
        <v>5998</v>
      </c>
      <c r="C1972" s="14" t="s">
        <v>5999</v>
      </c>
      <c r="D1972" s="16">
        <v>45793</v>
      </c>
      <c r="E1972" s="16">
        <v>45862</v>
      </c>
      <c r="F1972" s="14" t="s">
        <v>6506</v>
      </c>
      <c r="G1972" s="14" t="s">
        <v>2550</v>
      </c>
      <c r="H1972" s="14" t="s">
        <v>2551</v>
      </c>
      <c r="I1972" s="15">
        <v>487.5</v>
      </c>
      <c r="J1972" s="77">
        <v>3</v>
      </c>
      <c r="K1972" s="92"/>
    </row>
    <row r="1973" spans="1:11" ht="99" customHeight="1" x14ac:dyDescent="0.25">
      <c r="A1973" s="14" t="s">
        <v>4729</v>
      </c>
      <c r="B1973" s="14" t="s">
        <v>6000</v>
      </c>
      <c r="C1973" s="14" t="s">
        <v>6001</v>
      </c>
      <c r="D1973" s="16">
        <v>45852</v>
      </c>
      <c r="E1973" s="16">
        <v>45862</v>
      </c>
      <c r="F1973" s="14" t="s">
        <v>6507</v>
      </c>
      <c r="G1973" s="14" t="s">
        <v>2597</v>
      </c>
      <c r="H1973" s="14" t="s">
        <v>2598</v>
      </c>
      <c r="I1973" s="15">
        <v>200</v>
      </c>
      <c r="J1973" s="77"/>
      <c r="K1973" s="92"/>
    </row>
    <row r="1974" spans="1:11" ht="88.2" customHeight="1" x14ac:dyDescent="0.25">
      <c r="A1974" s="14" t="s">
        <v>4729</v>
      </c>
      <c r="B1974" s="14" t="s">
        <v>6000</v>
      </c>
      <c r="C1974" s="14" t="s">
        <v>6001</v>
      </c>
      <c r="D1974" s="16">
        <v>45852</v>
      </c>
      <c r="E1974" s="16">
        <v>45862</v>
      </c>
      <c r="F1974" s="14" t="s">
        <v>6508</v>
      </c>
      <c r="G1974" s="14" t="s">
        <v>2597</v>
      </c>
      <c r="H1974" s="14" t="s">
        <v>2598</v>
      </c>
      <c r="I1974" s="15">
        <v>300</v>
      </c>
      <c r="J1974" s="77"/>
      <c r="K1974" s="92"/>
    </row>
    <row r="1975" spans="1:11" ht="60" customHeight="1" x14ac:dyDescent="0.25">
      <c r="A1975" s="14" t="s">
        <v>1753</v>
      </c>
      <c r="B1975" s="14" t="s">
        <v>6002</v>
      </c>
      <c r="C1975" s="14" t="s">
        <v>6003</v>
      </c>
      <c r="D1975" s="16">
        <v>45750</v>
      </c>
      <c r="E1975" s="16">
        <v>45862</v>
      </c>
      <c r="F1975" s="14" t="s">
        <v>6510</v>
      </c>
      <c r="G1975" s="14" t="s">
        <v>2550</v>
      </c>
      <c r="H1975" s="14" t="s">
        <v>2551</v>
      </c>
      <c r="I1975" s="15">
        <v>3039.38</v>
      </c>
      <c r="J1975" s="77">
        <v>1</v>
      </c>
      <c r="K1975" s="92"/>
    </row>
    <row r="1976" spans="1:11" ht="58.8" customHeight="1" x14ac:dyDescent="0.25">
      <c r="A1976" s="14" t="s">
        <v>1753</v>
      </c>
      <c r="B1976" s="14" t="s">
        <v>6002</v>
      </c>
      <c r="C1976" s="14" t="s">
        <v>6003</v>
      </c>
      <c r="D1976" s="16">
        <v>45819</v>
      </c>
      <c r="E1976" s="16">
        <v>45862</v>
      </c>
      <c r="F1976" s="14" t="s">
        <v>6509</v>
      </c>
      <c r="G1976" s="14" t="s">
        <v>2550</v>
      </c>
      <c r="H1976" s="14" t="s">
        <v>2551</v>
      </c>
      <c r="I1976" s="15">
        <v>3273.18</v>
      </c>
      <c r="J1976" s="77">
        <v>1</v>
      </c>
      <c r="K1976" s="92"/>
    </row>
    <row r="1977" spans="1:11" ht="50.4" customHeight="1" x14ac:dyDescent="0.25">
      <c r="A1977" s="14" t="s">
        <v>1753</v>
      </c>
      <c r="B1977" s="14" t="s">
        <v>6002</v>
      </c>
      <c r="C1977" s="14" t="s">
        <v>6003</v>
      </c>
      <c r="D1977" s="16">
        <v>45756</v>
      </c>
      <c r="E1977" s="16">
        <v>45862</v>
      </c>
      <c r="F1977" s="14" t="s">
        <v>6511</v>
      </c>
      <c r="G1977" s="14" t="s">
        <v>2550</v>
      </c>
      <c r="H1977" s="14" t="s">
        <v>2551</v>
      </c>
      <c r="I1977" s="15">
        <v>885</v>
      </c>
      <c r="J1977" s="77">
        <v>1</v>
      </c>
      <c r="K1977" s="92"/>
    </row>
    <row r="1978" spans="1:11" ht="46.8" customHeight="1" x14ac:dyDescent="0.25">
      <c r="A1978" s="14" t="s">
        <v>1753</v>
      </c>
      <c r="B1978" s="14" t="s">
        <v>6002</v>
      </c>
      <c r="C1978" s="14" t="s">
        <v>6003</v>
      </c>
      <c r="D1978" s="16">
        <v>45790</v>
      </c>
      <c r="E1978" s="16">
        <v>45862</v>
      </c>
      <c r="F1978" s="14" t="s">
        <v>6512</v>
      </c>
      <c r="G1978" s="14" t="s">
        <v>2550</v>
      </c>
      <c r="H1978" s="14" t="s">
        <v>2551</v>
      </c>
      <c r="I1978" s="15">
        <v>1132.5</v>
      </c>
      <c r="J1978" s="77">
        <v>1</v>
      </c>
      <c r="K1978" s="92"/>
    </row>
    <row r="1979" spans="1:11" ht="46.8" customHeight="1" x14ac:dyDescent="0.25">
      <c r="A1979" s="14" t="s">
        <v>1753</v>
      </c>
      <c r="B1979" s="14" t="s">
        <v>6002</v>
      </c>
      <c r="C1979" s="14" t="s">
        <v>6003</v>
      </c>
      <c r="D1979" s="16">
        <v>45817</v>
      </c>
      <c r="E1979" s="16">
        <v>45862</v>
      </c>
      <c r="F1979" s="14" t="s">
        <v>6513</v>
      </c>
      <c r="G1979" s="14" t="s">
        <v>2550</v>
      </c>
      <c r="H1979" s="14" t="s">
        <v>2551</v>
      </c>
      <c r="I1979" s="15">
        <v>1485</v>
      </c>
      <c r="J1979" s="77">
        <v>1</v>
      </c>
      <c r="K1979" s="92"/>
    </row>
    <row r="1980" spans="1:11" ht="49.2" customHeight="1" x14ac:dyDescent="0.25">
      <c r="A1980" s="14" t="s">
        <v>1753</v>
      </c>
      <c r="B1980" s="14" t="s">
        <v>6002</v>
      </c>
      <c r="C1980" s="14" t="s">
        <v>6003</v>
      </c>
      <c r="D1980" s="16">
        <v>45845</v>
      </c>
      <c r="E1980" s="16">
        <v>45862</v>
      </c>
      <c r="F1980" s="14" t="s">
        <v>6514</v>
      </c>
      <c r="G1980" s="14" t="s">
        <v>2550</v>
      </c>
      <c r="H1980" s="14" t="s">
        <v>2551</v>
      </c>
      <c r="I1980" s="15">
        <v>1162.5</v>
      </c>
      <c r="J1980" s="77">
        <v>1</v>
      </c>
      <c r="K1980" s="92"/>
    </row>
    <row r="1981" spans="1:11" ht="51" customHeight="1" x14ac:dyDescent="0.25">
      <c r="A1981" s="14" t="s">
        <v>1753</v>
      </c>
      <c r="B1981" s="14" t="s">
        <v>6002</v>
      </c>
      <c r="C1981" s="14" t="s">
        <v>6003</v>
      </c>
      <c r="D1981" s="16">
        <v>45728</v>
      </c>
      <c r="E1981" s="16">
        <v>45862</v>
      </c>
      <c r="F1981" s="14" t="s">
        <v>6515</v>
      </c>
      <c r="G1981" s="14" t="s">
        <v>2550</v>
      </c>
      <c r="H1981" s="14" t="s">
        <v>2551</v>
      </c>
      <c r="I1981" s="15">
        <v>720</v>
      </c>
      <c r="J1981" s="77">
        <v>1</v>
      </c>
      <c r="K1981" s="92"/>
    </row>
    <row r="1982" spans="1:11" ht="50.4" customHeight="1" x14ac:dyDescent="0.25">
      <c r="A1982" s="14" t="s">
        <v>1753</v>
      </c>
      <c r="B1982" s="14" t="s">
        <v>6002</v>
      </c>
      <c r="C1982" s="14" t="s">
        <v>6003</v>
      </c>
      <c r="D1982" s="16">
        <v>45789</v>
      </c>
      <c r="E1982" s="16">
        <v>45862</v>
      </c>
      <c r="F1982" s="14" t="s">
        <v>6516</v>
      </c>
      <c r="G1982" s="14" t="s">
        <v>2550</v>
      </c>
      <c r="H1982" s="14" t="s">
        <v>2551</v>
      </c>
      <c r="I1982" s="15">
        <v>832.5</v>
      </c>
      <c r="J1982" s="77">
        <v>1</v>
      </c>
      <c r="K1982" s="92"/>
    </row>
    <row r="1983" spans="1:11" ht="51.6" customHeight="1" x14ac:dyDescent="0.25">
      <c r="A1983" s="14" t="s">
        <v>1753</v>
      </c>
      <c r="B1983" s="14" t="s">
        <v>6002</v>
      </c>
      <c r="C1983" s="14" t="s">
        <v>6003</v>
      </c>
      <c r="D1983" s="16">
        <v>45817</v>
      </c>
      <c r="E1983" s="16">
        <v>45862</v>
      </c>
      <c r="F1983" s="14" t="s">
        <v>6517</v>
      </c>
      <c r="G1983" s="14" t="s">
        <v>2550</v>
      </c>
      <c r="H1983" s="14" t="s">
        <v>2551</v>
      </c>
      <c r="I1983" s="15">
        <v>859.11</v>
      </c>
      <c r="J1983" s="77">
        <v>1</v>
      </c>
      <c r="K1983" s="92"/>
    </row>
    <row r="1984" spans="1:11" ht="58.8" customHeight="1" x14ac:dyDescent="0.25">
      <c r="A1984" s="14" t="s">
        <v>1753</v>
      </c>
      <c r="B1984" s="14" t="s">
        <v>6004</v>
      </c>
      <c r="C1984" s="14" t="s">
        <v>6005</v>
      </c>
      <c r="D1984" s="16">
        <v>45756</v>
      </c>
      <c r="E1984" s="16">
        <v>45862</v>
      </c>
      <c r="F1984" s="14" t="s">
        <v>6510</v>
      </c>
      <c r="G1984" s="14" t="s">
        <v>2550</v>
      </c>
      <c r="H1984" s="14" t="s">
        <v>2551</v>
      </c>
      <c r="I1984" s="15">
        <v>746.96</v>
      </c>
      <c r="J1984" s="77">
        <v>1</v>
      </c>
      <c r="K1984" s="92"/>
    </row>
    <row r="1985" spans="1:11" ht="79.2" customHeight="1" x14ac:dyDescent="0.25">
      <c r="A1985" s="14" t="s">
        <v>4132</v>
      </c>
      <c r="B1985" s="14" t="s">
        <v>6236</v>
      </c>
      <c r="C1985" s="14" t="s">
        <v>6237</v>
      </c>
      <c r="D1985" s="16">
        <v>45831</v>
      </c>
      <c r="E1985" s="16">
        <v>45860</v>
      </c>
      <c r="F1985" s="14" t="s">
        <v>6552</v>
      </c>
      <c r="G1985" s="14" t="s">
        <v>4181</v>
      </c>
      <c r="H1985" s="14" t="s">
        <v>4183</v>
      </c>
      <c r="I1985" s="15">
        <v>352</v>
      </c>
      <c r="J1985" s="77"/>
      <c r="K1985" s="92"/>
    </row>
    <row r="1986" spans="1:11" ht="79.8" customHeight="1" x14ac:dyDescent="0.25">
      <c r="A1986" s="14" t="s">
        <v>4132</v>
      </c>
      <c r="B1986" s="14" t="s">
        <v>6238</v>
      </c>
      <c r="C1986" s="14" t="s">
        <v>6239</v>
      </c>
      <c r="D1986" s="16">
        <v>45823</v>
      </c>
      <c r="E1986" s="16">
        <v>45861</v>
      </c>
      <c r="F1986" s="14" t="s">
        <v>6553</v>
      </c>
      <c r="G1986" s="14" t="s">
        <v>4182</v>
      </c>
      <c r="H1986" s="14" t="s">
        <v>6555</v>
      </c>
      <c r="I1986" s="15">
        <v>41.4</v>
      </c>
      <c r="J1986" s="77"/>
      <c r="K1986" s="92"/>
    </row>
    <row r="1987" spans="1:11" ht="68.400000000000006" customHeight="1" x14ac:dyDescent="0.25">
      <c r="A1987" s="14" t="s">
        <v>4132</v>
      </c>
      <c r="B1987" s="14" t="s">
        <v>6240</v>
      </c>
      <c r="C1987" s="14" t="s">
        <v>5763</v>
      </c>
      <c r="D1987" s="16">
        <v>45838</v>
      </c>
      <c r="E1987" s="16">
        <v>45861</v>
      </c>
      <c r="F1987" s="14" t="s">
        <v>6554</v>
      </c>
      <c r="G1987" s="14" t="s">
        <v>6247</v>
      </c>
      <c r="H1987" s="14" t="s">
        <v>6248</v>
      </c>
      <c r="I1987" s="15">
        <v>500</v>
      </c>
      <c r="J1987" s="77"/>
      <c r="K1987" s="92"/>
    </row>
    <row r="1988" spans="1:11" ht="69" customHeight="1" x14ac:dyDescent="0.25">
      <c r="A1988" s="14" t="s">
        <v>4132</v>
      </c>
      <c r="B1988" s="14" t="s">
        <v>6241</v>
      </c>
      <c r="C1988" s="14" t="s">
        <v>6242</v>
      </c>
      <c r="D1988" s="16">
        <v>45835</v>
      </c>
      <c r="E1988" s="16">
        <v>45860</v>
      </c>
      <c r="F1988" s="14" t="s">
        <v>6556</v>
      </c>
      <c r="G1988" s="14" t="s">
        <v>4147</v>
      </c>
      <c r="H1988" s="14" t="s">
        <v>4149</v>
      </c>
      <c r="I1988" s="15">
        <v>450</v>
      </c>
      <c r="J1988" s="77"/>
      <c r="K1988" s="92"/>
    </row>
    <row r="1989" spans="1:11" ht="71.400000000000006" customHeight="1" x14ac:dyDescent="0.25">
      <c r="A1989" s="14" t="s">
        <v>4132</v>
      </c>
      <c r="B1989" s="14" t="s">
        <v>6243</v>
      </c>
      <c r="C1989" s="14" t="s">
        <v>6244</v>
      </c>
      <c r="D1989" s="16">
        <v>45824</v>
      </c>
      <c r="E1989" s="16">
        <v>45860</v>
      </c>
      <c r="F1989" s="14" t="s">
        <v>6558</v>
      </c>
      <c r="G1989" s="14" t="s">
        <v>4145</v>
      </c>
      <c r="H1989" s="14" t="s">
        <v>4148</v>
      </c>
      <c r="I1989" s="15">
        <v>90</v>
      </c>
      <c r="J1989" s="77"/>
      <c r="K1989" s="92"/>
    </row>
    <row r="1990" spans="1:11" ht="71.400000000000006" customHeight="1" x14ac:dyDescent="0.25">
      <c r="A1990" s="14" t="s">
        <v>4132</v>
      </c>
      <c r="B1990" s="14" t="s">
        <v>6243</v>
      </c>
      <c r="C1990" s="14" t="s">
        <v>6244</v>
      </c>
      <c r="D1990" s="16">
        <v>45796</v>
      </c>
      <c r="E1990" s="16">
        <v>45860</v>
      </c>
      <c r="F1990" s="14" t="s">
        <v>6557</v>
      </c>
      <c r="G1990" s="14" t="s">
        <v>4145</v>
      </c>
      <c r="H1990" s="14" t="s">
        <v>4148</v>
      </c>
      <c r="I1990" s="15">
        <v>115</v>
      </c>
      <c r="J1990" s="77"/>
      <c r="K1990" s="92"/>
    </row>
    <row r="1991" spans="1:11" ht="82.2" customHeight="1" x14ac:dyDescent="0.25">
      <c r="A1991" s="14" t="s">
        <v>4132</v>
      </c>
      <c r="B1991" s="14" t="s">
        <v>6245</v>
      </c>
      <c r="C1991" s="14" t="s">
        <v>6246</v>
      </c>
      <c r="D1991" s="16">
        <v>45800</v>
      </c>
      <c r="E1991" s="16">
        <v>45860</v>
      </c>
      <c r="F1991" s="14" t="s">
        <v>6559</v>
      </c>
      <c r="G1991" s="14" t="s">
        <v>2434</v>
      </c>
      <c r="H1991" s="14" t="s">
        <v>2435</v>
      </c>
      <c r="I1991" s="15">
        <v>70</v>
      </c>
      <c r="J1991" s="77"/>
      <c r="K1991" s="92"/>
    </row>
    <row r="1992" spans="1:11" ht="82.2" customHeight="1" x14ac:dyDescent="0.25">
      <c r="A1992" s="14" t="s">
        <v>4132</v>
      </c>
      <c r="B1992" s="14" t="s">
        <v>6249</v>
      </c>
      <c r="C1992" s="14" t="s">
        <v>6250</v>
      </c>
      <c r="D1992" s="16">
        <v>45829</v>
      </c>
      <c r="E1992" s="16">
        <v>45860</v>
      </c>
      <c r="F1992" s="14" t="s">
        <v>6560</v>
      </c>
      <c r="G1992" s="14" t="s">
        <v>6261</v>
      </c>
      <c r="H1992" s="14" t="s">
        <v>6266</v>
      </c>
      <c r="I1992" s="15">
        <v>25.99</v>
      </c>
      <c r="J1992" s="77"/>
      <c r="K1992" s="92"/>
    </row>
    <row r="1993" spans="1:11" ht="66.599999999999994" customHeight="1" x14ac:dyDescent="0.25">
      <c r="A1993" s="14" t="s">
        <v>4132</v>
      </c>
      <c r="B1993" s="14" t="s">
        <v>6251</v>
      </c>
      <c r="C1993" s="14" t="s">
        <v>6252</v>
      </c>
      <c r="D1993" s="16">
        <v>45820</v>
      </c>
      <c r="E1993" s="16">
        <v>45860</v>
      </c>
      <c r="F1993" s="14" t="s">
        <v>6561</v>
      </c>
      <c r="G1993" s="14" t="s">
        <v>6262</v>
      </c>
      <c r="H1993" s="14" t="s">
        <v>6267</v>
      </c>
      <c r="I1993" s="15">
        <v>26.15</v>
      </c>
      <c r="J1993" s="77"/>
      <c r="K1993" s="92"/>
    </row>
    <row r="1994" spans="1:11" ht="80.400000000000006" customHeight="1" x14ac:dyDescent="0.25">
      <c r="A1994" s="14" t="s">
        <v>4132</v>
      </c>
      <c r="B1994" s="14" t="s">
        <v>6253</v>
      </c>
      <c r="C1994" s="14" t="s">
        <v>6254</v>
      </c>
      <c r="D1994" s="16">
        <v>45816</v>
      </c>
      <c r="E1994" s="16">
        <v>45860</v>
      </c>
      <c r="F1994" s="14" t="s">
        <v>6562</v>
      </c>
      <c r="G1994" s="14" t="s">
        <v>2338</v>
      </c>
      <c r="H1994" s="14" t="s">
        <v>2339</v>
      </c>
      <c r="I1994" s="15">
        <v>35.33</v>
      </c>
      <c r="J1994" s="77"/>
      <c r="K1994" s="92"/>
    </row>
    <row r="1995" spans="1:11" ht="79.2" customHeight="1" x14ac:dyDescent="0.25">
      <c r="A1995" s="14" t="s">
        <v>4132</v>
      </c>
      <c r="B1995" s="14" t="s">
        <v>6255</v>
      </c>
      <c r="C1995" s="14" t="s">
        <v>6256</v>
      </c>
      <c r="D1995" s="16">
        <v>45807</v>
      </c>
      <c r="E1995" s="16">
        <v>45860</v>
      </c>
      <c r="F1995" s="14" t="s">
        <v>6560</v>
      </c>
      <c r="G1995" s="14" t="s">
        <v>6263</v>
      </c>
      <c r="H1995" s="14" t="s">
        <v>5085</v>
      </c>
      <c r="I1995" s="15">
        <v>31.98</v>
      </c>
      <c r="J1995" s="77"/>
      <c r="K1995" s="92"/>
    </row>
    <row r="1996" spans="1:11" ht="79.8" customHeight="1" x14ac:dyDescent="0.25">
      <c r="A1996" s="14" t="s">
        <v>4132</v>
      </c>
      <c r="B1996" s="14" t="s">
        <v>6257</v>
      </c>
      <c r="C1996" s="14" t="s">
        <v>6258</v>
      </c>
      <c r="D1996" s="16">
        <v>45804</v>
      </c>
      <c r="E1996" s="16">
        <v>45860</v>
      </c>
      <c r="F1996" s="14" t="s">
        <v>6563</v>
      </c>
      <c r="G1996" s="14" t="s">
        <v>6264</v>
      </c>
      <c r="H1996" s="14" t="s">
        <v>6268</v>
      </c>
      <c r="I1996" s="15">
        <v>44.2</v>
      </c>
      <c r="J1996" s="77"/>
      <c r="K1996" s="92"/>
    </row>
    <row r="1997" spans="1:11" ht="68.400000000000006" customHeight="1" x14ac:dyDescent="0.25">
      <c r="A1997" s="14" t="s">
        <v>4132</v>
      </c>
      <c r="B1997" s="14" t="s">
        <v>6259</v>
      </c>
      <c r="C1997" s="14" t="s">
        <v>6260</v>
      </c>
      <c r="D1997" s="16">
        <v>45792</v>
      </c>
      <c r="E1997" s="16">
        <v>45860</v>
      </c>
      <c r="F1997" s="14" t="s">
        <v>6561</v>
      </c>
      <c r="G1997" s="14" t="s">
        <v>6265</v>
      </c>
      <c r="H1997" s="14" t="s">
        <v>6269</v>
      </c>
      <c r="I1997" s="15">
        <v>93.4</v>
      </c>
      <c r="J1997" s="77"/>
      <c r="K1997" s="92"/>
    </row>
    <row r="1998" spans="1:11" ht="48" customHeight="1" x14ac:dyDescent="0.25">
      <c r="A1998" s="14" t="s">
        <v>1753</v>
      </c>
      <c r="B1998" s="14" t="s">
        <v>6407</v>
      </c>
      <c r="C1998" s="14" t="s">
        <v>6408</v>
      </c>
      <c r="D1998" s="16">
        <v>45789</v>
      </c>
      <c r="E1998" s="16">
        <v>45852</v>
      </c>
      <c r="F1998" s="14" t="s">
        <v>6564</v>
      </c>
      <c r="G1998" s="14"/>
      <c r="H1998" s="14" t="s">
        <v>6413</v>
      </c>
      <c r="I1998" s="15">
        <v>140.46</v>
      </c>
      <c r="J1998" s="77">
        <v>3</v>
      </c>
      <c r="K1998" s="92"/>
    </row>
    <row r="1999" spans="1:11" ht="50.4" customHeight="1" x14ac:dyDescent="0.25">
      <c r="A1999" s="14" t="s">
        <v>1753</v>
      </c>
      <c r="B1999" s="14" t="s">
        <v>6409</v>
      </c>
      <c r="C1999" s="14" t="s">
        <v>6410</v>
      </c>
      <c r="D1999" s="16">
        <v>45789</v>
      </c>
      <c r="E1999" s="16">
        <v>45852</v>
      </c>
      <c r="F1999" s="14" t="s">
        <v>6566</v>
      </c>
      <c r="G1999" s="14"/>
      <c r="H1999" s="14" t="s">
        <v>6414</v>
      </c>
      <c r="I1999" s="15">
        <v>225.1</v>
      </c>
      <c r="J1999" s="77">
        <v>3</v>
      </c>
      <c r="K1999" s="92"/>
    </row>
    <row r="2000" spans="1:11" ht="47.4" customHeight="1" x14ac:dyDescent="0.25">
      <c r="A2000" s="14" t="s">
        <v>1753</v>
      </c>
      <c r="B2000" s="14" t="s">
        <v>6411</v>
      </c>
      <c r="C2000" s="14" t="s">
        <v>6412</v>
      </c>
      <c r="D2000" s="16">
        <v>45792</v>
      </c>
      <c r="E2000" s="16">
        <v>45852</v>
      </c>
      <c r="F2000" s="14" t="s">
        <v>6565</v>
      </c>
      <c r="G2000" s="14"/>
      <c r="H2000" s="14" t="s">
        <v>6415</v>
      </c>
      <c r="I2000" s="15">
        <v>706.99</v>
      </c>
      <c r="J2000" s="77">
        <v>3</v>
      </c>
      <c r="K2000" s="92"/>
    </row>
    <row r="2001" spans="1:11" ht="80.400000000000006" customHeight="1" x14ac:dyDescent="0.25">
      <c r="A2001" s="14" t="s">
        <v>4647</v>
      </c>
      <c r="B2001" s="14" t="s">
        <v>6430</v>
      </c>
      <c r="C2001" s="14" t="s">
        <v>6431</v>
      </c>
      <c r="D2001" s="16">
        <v>45771</v>
      </c>
      <c r="E2001" s="16">
        <v>45854</v>
      </c>
      <c r="F2001" s="14" t="s">
        <v>6567</v>
      </c>
      <c r="G2001" s="14"/>
      <c r="H2001" s="14" t="s">
        <v>6432</v>
      </c>
      <c r="I2001" s="15">
        <v>426.76</v>
      </c>
      <c r="J2001" s="77"/>
      <c r="K2001" s="92"/>
    </row>
    <row r="2002" spans="1:11" ht="70.2" customHeight="1" x14ac:dyDescent="0.25">
      <c r="A2002" s="14" t="s">
        <v>3751</v>
      </c>
      <c r="B2002" s="14" t="s">
        <v>6315</v>
      </c>
      <c r="C2002" s="14" t="s">
        <v>6316</v>
      </c>
      <c r="D2002" s="16">
        <v>45831</v>
      </c>
      <c r="E2002" s="16">
        <v>45867</v>
      </c>
      <c r="F2002" s="14" t="s">
        <v>6568</v>
      </c>
      <c r="G2002" s="14" t="s">
        <v>4115</v>
      </c>
      <c r="H2002" s="14" t="s">
        <v>4118</v>
      </c>
      <c r="I2002" s="15">
        <v>40.98</v>
      </c>
      <c r="J2002" s="77"/>
      <c r="K2002" s="92"/>
    </row>
    <row r="2003" spans="1:11" ht="70.2" customHeight="1" x14ac:dyDescent="0.25">
      <c r="A2003" s="14" t="s">
        <v>3751</v>
      </c>
      <c r="B2003" s="14" t="s">
        <v>6317</v>
      </c>
      <c r="C2003" s="14" t="s">
        <v>6318</v>
      </c>
      <c r="D2003" s="16">
        <v>45854</v>
      </c>
      <c r="E2003" s="16">
        <v>45867</v>
      </c>
      <c r="F2003" s="14" t="s">
        <v>6568</v>
      </c>
      <c r="G2003" s="14" t="s">
        <v>4115</v>
      </c>
      <c r="H2003" s="14" t="s">
        <v>4118</v>
      </c>
      <c r="I2003" s="15">
        <v>81.489999999999995</v>
      </c>
      <c r="J2003" s="77"/>
      <c r="K2003" s="92"/>
    </row>
    <row r="2004" spans="1:11" ht="69" customHeight="1" x14ac:dyDescent="0.25">
      <c r="A2004" s="14" t="s">
        <v>3751</v>
      </c>
      <c r="B2004" s="14" t="s">
        <v>6319</v>
      </c>
      <c r="C2004" s="14" t="s">
        <v>6320</v>
      </c>
      <c r="D2004" s="16">
        <v>45820</v>
      </c>
      <c r="E2004" s="16">
        <v>45867</v>
      </c>
      <c r="F2004" s="14" t="s">
        <v>6568</v>
      </c>
      <c r="G2004" s="14" t="s">
        <v>6425</v>
      </c>
      <c r="H2004" s="14" t="s">
        <v>6428</v>
      </c>
      <c r="I2004" s="15">
        <v>20.9</v>
      </c>
      <c r="J2004" s="77"/>
      <c r="K2004" s="92"/>
    </row>
    <row r="2005" spans="1:11" ht="69" customHeight="1" x14ac:dyDescent="0.25">
      <c r="A2005" s="14" t="s">
        <v>3751</v>
      </c>
      <c r="B2005" s="14" t="s">
        <v>6321</v>
      </c>
      <c r="C2005" s="14" t="s">
        <v>6322</v>
      </c>
      <c r="D2005" s="16">
        <v>45820</v>
      </c>
      <c r="E2005" s="16">
        <v>45867</v>
      </c>
      <c r="F2005" s="14" t="s">
        <v>6568</v>
      </c>
      <c r="G2005" s="14" t="s">
        <v>6439</v>
      </c>
      <c r="H2005" s="14" t="s">
        <v>6440</v>
      </c>
      <c r="I2005" s="15">
        <v>68.400000000000006</v>
      </c>
      <c r="J2005" s="77"/>
      <c r="K2005" s="92"/>
    </row>
    <row r="2006" spans="1:11" ht="80.400000000000006" customHeight="1" x14ac:dyDescent="0.25">
      <c r="A2006" s="14" t="s">
        <v>3751</v>
      </c>
      <c r="B2006" s="14" t="s">
        <v>6441</v>
      </c>
      <c r="C2006" s="14" t="s">
        <v>6442</v>
      </c>
      <c r="D2006" s="16">
        <v>45824</v>
      </c>
      <c r="E2006" s="16">
        <v>45867</v>
      </c>
      <c r="F2006" s="14" t="s">
        <v>6569</v>
      </c>
      <c r="G2006" s="14" t="s">
        <v>2023</v>
      </c>
      <c r="H2006" s="14" t="s">
        <v>2024</v>
      </c>
      <c r="I2006" s="15">
        <v>63.9</v>
      </c>
      <c r="J2006" s="77"/>
      <c r="K2006" s="92"/>
    </row>
    <row r="2007" spans="1:11" ht="70.2" customHeight="1" x14ac:dyDescent="0.25">
      <c r="A2007" s="14" t="s">
        <v>3751</v>
      </c>
      <c r="B2007" s="14" t="s">
        <v>6443</v>
      </c>
      <c r="C2007" s="14" t="s">
        <v>6444</v>
      </c>
      <c r="D2007" s="16">
        <v>45826</v>
      </c>
      <c r="E2007" s="16">
        <v>45867</v>
      </c>
      <c r="F2007" s="14" t="s">
        <v>6570</v>
      </c>
      <c r="G2007" s="14" t="s">
        <v>4125</v>
      </c>
      <c r="H2007" s="14" t="s">
        <v>4127</v>
      </c>
      <c r="I2007" s="15">
        <v>30</v>
      </c>
      <c r="J2007" s="77"/>
      <c r="K2007" s="92"/>
    </row>
    <row r="2008" spans="1:11" ht="72" customHeight="1" x14ac:dyDescent="0.25">
      <c r="A2008" s="14" t="s">
        <v>3751</v>
      </c>
      <c r="B2008" s="14" t="s">
        <v>6445</v>
      </c>
      <c r="C2008" s="14" t="s">
        <v>6446</v>
      </c>
      <c r="D2008" s="16">
        <v>45820</v>
      </c>
      <c r="E2008" s="16">
        <v>45867</v>
      </c>
      <c r="F2008" s="14" t="s">
        <v>6568</v>
      </c>
      <c r="G2008" s="14" t="s">
        <v>6449</v>
      </c>
      <c r="H2008" s="14" t="s">
        <v>6450</v>
      </c>
      <c r="I2008" s="15">
        <v>20.6</v>
      </c>
      <c r="J2008" s="77"/>
      <c r="K2008" s="92"/>
    </row>
    <row r="2009" spans="1:11" ht="82.2" customHeight="1" x14ac:dyDescent="0.25">
      <c r="A2009" s="14" t="s">
        <v>4722</v>
      </c>
      <c r="B2009" s="14" t="s">
        <v>6447</v>
      </c>
      <c r="C2009" s="14" t="s">
        <v>6448</v>
      </c>
      <c r="D2009" s="16">
        <v>45706</v>
      </c>
      <c r="E2009" s="16">
        <v>45867</v>
      </c>
      <c r="F2009" s="14" t="s">
        <v>6572</v>
      </c>
      <c r="G2009" s="14" t="s">
        <v>4124</v>
      </c>
      <c r="H2009" s="14" t="s">
        <v>4126</v>
      </c>
      <c r="I2009" s="15">
        <v>38.25</v>
      </c>
      <c r="J2009" s="77"/>
      <c r="K2009" s="92"/>
    </row>
    <row r="2010" spans="1:11" ht="79.8" customHeight="1" x14ac:dyDescent="0.25">
      <c r="A2010" s="14" t="s">
        <v>4722</v>
      </c>
      <c r="B2010" s="14" t="s">
        <v>6447</v>
      </c>
      <c r="C2010" s="14" t="s">
        <v>6448</v>
      </c>
      <c r="D2010" s="16">
        <v>45724</v>
      </c>
      <c r="E2010" s="16">
        <v>45867</v>
      </c>
      <c r="F2010" s="14" t="s">
        <v>6575</v>
      </c>
      <c r="G2010" s="14" t="s">
        <v>4124</v>
      </c>
      <c r="H2010" s="14" t="s">
        <v>4126</v>
      </c>
      <c r="I2010" s="15">
        <v>19.8</v>
      </c>
      <c r="J2010" s="77"/>
      <c r="K2010" s="92"/>
    </row>
    <row r="2011" spans="1:11" ht="82.2" customHeight="1" x14ac:dyDescent="0.25">
      <c r="A2011" s="14" t="s">
        <v>4722</v>
      </c>
      <c r="B2011" s="14" t="s">
        <v>6447</v>
      </c>
      <c r="C2011" s="14" t="s">
        <v>6448</v>
      </c>
      <c r="D2011" s="16">
        <v>45799</v>
      </c>
      <c r="E2011" s="16">
        <v>45867</v>
      </c>
      <c r="F2011" s="14" t="s">
        <v>6574</v>
      </c>
      <c r="G2011" s="14" t="s">
        <v>4124</v>
      </c>
      <c r="H2011" s="14" t="s">
        <v>4126</v>
      </c>
      <c r="I2011" s="15">
        <v>78.849999999999994</v>
      </c>
      <c r="J2011" s="77"/>
      <c r="K2011" s="92"/>
    </row>
    <row r="2012" spans="1:11" ht="80.400000000000006" customHeight="1" x14ac:dyDescent="0.25">
      <c r="A2012" s="14" t="s">
        <v>4722</v>
      </c>
      <c r="B2012" s="14" t="s">
        <v>6451</v>
      </c>
      <c r="C2012" s="14" t="s">
        <v>6452</v>
      </c>
      <c r="D2012" s="16">
        <v>45825</v>
      </c>
      <c r="E2012" s="16">
        <v>45867</v>
      </c>
      <c r="F2012" s="14" t="s">
        <v>6571</v>
      </c>
      <c r="G2012" s="14" t="s">
        <v>6263</v>
      </c>
      <c r="H2012" s="14" t="s">
        <v>5085</v>
      </c>
      <c r="I2012" s="15">
        <v>73.900000000000006</v>
      </c>
      <c r="J2012" s="77"/>
      <c r="K2012" s="92"/>
    </row>
    <row r="2013" spans="1:11" ht="88.2" customHeight="1" x14ac:dyDescent="0.25">
      <c r="A2013" s="14" t="s">
        <v>4722</v>
      </c>
      <c r="B2013" s="14" t="s">
        <v>6453</v>
      </c>
      <c r="C2013" s="14" t="s">
        <v>6454</v>
      </c>
      <c r="D2013" s="16">
        <v>45840</v>
      </c>
      <c r="E2013" s="16">
        <v>45867</v>
      </c>
      <c r="F2013" s="14" t="s">
        <v>6573</v>
      </c>
      <c r="G2013" s="14" t="s">
        <v>6455</v>
      </c>
      <c r="H2013" s="14" t="s">
        <v>6456</v>
      </c>
      <c r="I2013" s="15">
        <v>67.55</v>
      </c>
      <c r="J2013" s="77"/>
      <c r="K2013" s="92"/>
    </row>
    <row r="2014" spans="1:11" ht="80.400000000000006" customHeight="1" x14ac:dyDescent="0.25">
      <c r="A2014" s="14" t="s">
        <v>4722</v>
      </c>
      <c r="B2014" s="14" t="s">
        <v>6457</v>
      </c>
      <c r="C2014" s="14" t="s">
        <v>6579</v>
      </c>
      <c r="D2014" s="16">
        <v>45735</v>
      </c>
      <c r="E2014" s="16">
        <v>45867</v>
      </c>
      <c r="F2014" s="14" t="s">
        <v>6576</v>
      </c>
      <c r="G2014" s="14" t="s">
        <v>4117</v>
      </c>
      <c r="H2014" s="14" t="s">
        <v>4119</v>
      </c>
      <c r="I2014" s="15">
        <v>19.350000000000001</v>
      </c>
      <c r="J2014" s="77"/>
      <c r="K2014" s="92"/>
    </row>
    <row r="2015" spans="1:11" ht="80.400000000000006" customHeight="1" x14ac:dyDescent="0.25">
      <c r="A2015" s="14" t="s">
        <v>4722</v>
      </c>
      <c r="B2015" s="14" t="s">
        <v>6457</v>
      </c>
      <c r="C2015" s="14" t="s">
        <v>6580</v>
      </c>
      <c r="D2015" s="16">
        <v>45811</v>
      </c>
      <c r="E2015" s="16">
        <v>45867</v>
      </c>
      <c r="F2015" s="14" t="s">
        <v>6577</v>
      </c>
      <c r="G2015" s="14" t="s">
        <v>4117</v>
      </c>
      <c r="H2015" s="14" t="s">
        <v>4119</v>
      </c>
      <c r="I2015" s="15">
        <v>68.900000000000006</v>
      </c>
      <c r="J2015" s="77"/>
      <c r="K2015" s="92"/>
    </row>
    <row r="2016" spans="1:11" ht="80.400000000000006" customHeight="1" x14ac:dyDescent="0.25">
      <c r="A2016" s="14" t="s">
        <v>4722</v>
      </c>
      <c r="B2016" s="14" t="s">
        <v>6457</v>
      </c>
      <c r="C2016" s="14" t="s">
        <v>6581</v>
      </c>
      <c r="D2016" s="16">
        <v>45733</v>
      </c>
      <c r="E2016" s="16">
        <v>45867</v>
      </c>
      <c r="F2016" s="14" t="s">
        <v>6578</v>
      </c>
      <c r="G2016" s="14" t="s">
        <v>4117</v>
      </c>
      <c r="H2016" s="14" t="s">
        <v>4119</v>
      </c>
      <c r="I2016" s="15">
        <v>65.900000000000006</v>
      </c>
      <c r="J2016" s="77"/>
      <c r="K2016" s="92"/>
    </row>
    <row r="2017" spans="1:11" ht="77.400000000000006" customHeight="1" x14ac:dyDescent="0.25">
      <c r="A2017" s="14" t="s">
        <v>4722</v>
      </c>
      <c r="B2017" s="14" t="s">
        <v>6458</v>
      </c>
      <c r="C2017" s="14" t="s">
        <v>6459</v>
      </c>
      <c r="D2017" s="16">
        <v>45800</v>
      </c>
      <c r="E2017" s="16">
        <v>45867</v>
      </c>
      <c r="F2017" s="14" t="s">
        <v>6582</v>
      </c>
      <c r="G2017" s="14" t="s">
        <v>6261</v>
      </c>
      <c r="H2017" s="14" t="s">
        <v>6266</v>
      </c>
      <c r="I2017" s="15">
        <v>28.79</v>
      </c>
      <c r="J2017" s="77"/>
      <c r="K2017" s="92"/>
    </row>
    <row r="2018" spans="1:11" ht="80.400000000000006" customHeight="1" x14ac:dyDescent="0.25">
      <c r="A2018" s="14" t="s">
        <v>4722</v>
      </c>
      <c r="B2018" s="14" t="s">
        <v>6460</v>
      </c>
      <c r="C2018" s="14" t="s">
        <v>6461</v>
      </c>
      <c r="D2018" s="16">
        <v>45741</v>
      </c>
      <c r="E2018" s="16">
        <v>45867</v>
      </c>
      <c r="F2018" s="14" t="s">
        <v>6576</v>
      </c>
      <c r="G2018" s="14"/>
      <c r="H2018" s="14" t="s">
        <v>6465</v>
      </c>
      <c r="I2018" s="15">
        <v>33.9</v>
      </c>
      <c r="J2018" s="77"/>
      <c r="K2018" s="92"/>
    </row>
    <row r="2019" spans="1:11" ht="77.400000000000006" customHeight="1" x14ac:dyDescent="0.25">
      <c r="A2019" s="14" t="s">
        <v>4722</v>
      </c>
      <c r="B2019" s="14" t="s">
        <v>6462</v>
      </c>
      <c r="C2019" s="14" t="s">
        <v>6463</v>
      </c>
      <c r="D2019" s="16">
        <v>45735</v>
      </c>
      <c r="E2019" s="16">
        <v>45867</v>
      </c>
      <c r="F2019" s="14" t="s">
        <v>6599</v>
      </c>
      <c r="G2019" s="14" t="s">
        <v>6464</v>
      </c>
      <c r="H2019" s="14" t="s">
        <v>6466</v>
      </c>
      <c r="I2019" s="15">
        <v>33.49</v>
      </c>
      <c r="J2019" s="77"/>
      <c r="K2019" s="92"/>
    </row>
    <row r="2020" spans="1:11" ht="75" customHeight="1" x14ac:dyDescent="0.25">
      <c r="A2020" s="14" t="s">
        <v>4722</v>
      </c>
      <c r="B2020" s="14" t="s">
        <v>6467</v>
      </c>
      <c r="C2020" s="14" t="s">
        <v>6468</v>
      </c>
      <c r="D2020" s="16">
        <v>45734</v>
      </c>
      <c r="E2020" s="16">
        <v>45867</v>
      </c>
      <c r="F2020" s="14" t="s">
        <v>6600</v>
      </c>
      <c r="G2020" s="14" t="s">
        <v>6469</v>
      </c>
      <c r="H2020" s="14" t="s">
        <v>6470</v>
      </c>
      <c r="I2020" s="15">
        <v>45.68</v>
      </c>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ht="13.2" x14ac:dyDescent="0.25">
      <c r="A4522" s="14"/>
      <c r="B4522" s="14"/>
      <c r="C4522" s="14"/>
      <c r="D4522" s="16"/>
      <c r="E4522" s="16"/>
      <c r="F4522" s="14"/>
      <c r="G4522" s="14"/>
      <c r="H4522" s="14"/>
      <c r="I4522" s="15"/>
      <c r="J4522" s="77"/>
      <c r="K4522" s="92"/>
    </row>
    <row r="4523" spans="1:11" ht="13.2" x14ac:dyDescent="0.25">
      <c r="A4523" s="14"/>
      <c r="B4523" s="14"/>
      <c r="C4523" s="14"/>
      <c r="D4523" s="16"/>
      <c r="E4523" s="16"/>
      <c r="F4523" s="14"/>
      <c r="G4523" s="14"/>
      <c r="H4523" s="14"/>
      <c r="I4523" s="15"/>
      <c r="J4523" s="77"/>
      <c r="K4523" s="92"/>
    </row>
    <row r="4524" spans="1:11" ht="13.2" x14ac:dyDescent="0.25">
      <c r="A4524" s="14"/>
      <c r="B4524" s="14"/>
      <c r="C4524" s="14"/>
      <c r="D4524" s="16"/>
      <c r="E4524" s="16"/>
      <c r="F4524" s="14"/>
      <c r="G4524" s="14"/>
      <c r="H4524" s="14"/>
      <c r="I4524" s="15"/>
      <c r="J4524" s="77"/>
      <c r="K4524" s="92"/>
    </row>
    <row r="4525" spans="1:11" ht="13.2" x14ac:dyDescent="0.25">
      <c r="A4525" s="14"/>
      <c r="B4525" s="14"/>
      <c r="C4525" s="14"/>
      <c r="D4525" s="16"/>
      <c r="E4525" s="16"/>
      <c r="F4525" s="14"/>
      <c r="G4525" s="14"/>
      <c r="H4525" s="14"/>
      <c r="I4525" s="15"/>
      <c r="J4525" s="77"/>
      <c r="K4525" s="92"/>
    </row>
    <row r="4526" spans="1:11" ht="13.2" x14ac:dyDescent="0.25">
      <c r="A4526" s="14"/>
      <c r="B4526" s="14"/>
      <c r="C4526" s="14"/>
      <c r="D4526" s="16"/>
      <c r="E4526" s="16"/>
      <c r="F4526" s="14"/>
      <c r="G4526" s="14"/>
      <c r="H4526" s="14"/>
      <c r="I4526" s="15"/>
      <c r="J4526" s="77"/>
      <c r="K4526" s="92"/>
    </row>
    <row r="4527" spans="1:11" ht="13.2" x14ac:dyDescent="0.25">
      <c r="A4527" s="14"/>
      <c r="B4527" s="14"/>
      <c r="C4527" s="14"/>
      <c r="D4527" s="16"/>
      <c r="E4527" s="16"/>
      <c r="F4527" s="14"/>
      <c r="G4527" s="14"/>
      <c r="H4527" s="14"/>
      <c r="I4527" s="15"/>
      <c r="J4527" s="77"/>
      <c r="K4527" s="92"/>
    </row>
    <row r="4528" spans="1:11" ht="13.2" x14ac:dyDescent="0.25">
      <c r="A4528" s="14"/>
      <c r="B4528" s="14"/>
      <c r="C4528" s="14"/>
      <c r="D4528" s="16"/>
      <c r="E4528" s="16"/>
      <c r="F4528" s="14"/>
      <c r="G4528" s="14"/>
      <c r="H4528" s="14"/>
      <c r="I4528" s="15"/>
      <c r="J4528" s="77"/>
      <c r="K4528" s="92"/>
    </row>
    <row r="4529" spans="1:11" ht="13.2" x14ac:dyDescent="0.25">
      <c r="A4529" s="14"/>
      <c r="B4529" s="14"/>
      <c r="C4529" s="14"/>
      <c r="D4529" s="16"/>
      <c r="E4529" s="16"/>
      <c r="F4529" s="14"/>
      <c r="G4529" s="14"/>
      <c r="H4529" s="14"/>
      <c r="I4529" s="15"/>
      <c r="J4529" s="77"/>
      <c r="K4529" s="92"/>
    </row>
    <row r="4530" spans="1:11" ht="13.2" x14ac:dyDescent="0.25">
      <c r="A4530" s="14"/>
      <c r="B4530" s="14"/>
      <c r="C4530" s="14"/>
      <c r="D4530" s="16"/>
      <c r="E4530" s="16"/>
      <c r="F4530" s="14"/>
      <c r="G4530" s="14"/>
      <c r="H4530" s="14"/>
      <c r="I4530" s="15"/>
      <c r="J4530" s="77"/>
      <c r="K4530" s="92"/>
    </row>
    <row r="4531" spans="1:11" ht="13.2" x14ac:dyDescent="0.25">
      <c r="A4531" s="14"/>
      <c r="B4531" s="14"/>
      <c r="C4531" s="14"/>
      <c r="D4531" s="16"/>
      <c r="E4531" s="16"/>
      <c r="F4531" s="14"/>
      <c r="G4531" s="14"/>
      <c r="H4531" s="14"/>
      <c r="I4531" s="15"/>
      <c r="J4531" s="77"/>
      <c r="K4531" s="92"/>
    </row>
    <row r="4532" spans="1:11" ht="13.2" x14ac:dyDescent="0.25">
      <c r="A4532" s="14"/>
      <c r="B4532" s="14"/>
      <c r="C4532" s="14"/>
      <c r="D4532" s="16"/>
      <c r="E4532" s="16"/>
      <c r="F4532" s="14"/>
      <c r="G4532" s="14"/>
      <c r="H4532" s="14"/>
      <c r="I4532" s="15"/>
      <c r="J4532" s="77"/>
      <c r="K4532" s="92"/>
    </row>
    <row r="4533" spans="1:11" ht="13.2" x14ac:dyDescent="0.25">
      <c r="A4533" s="14"/>
      <c r="B4533" s="14"/>
      <c r="C4533" s="14"/>
      <c r="D4533" s="16"/>
      <c r="E4533" s="16"/>
      <c r="F4533" s="14"/>
      <c r="G4533" s="14"/>
      <c r="H4533" s="14"/>
      <c r="I4533" s="15"/>
      <c r="J4533" s="77"/>
      <c r="K4533" s="92"/>
    </row>
    <row r="4534" spans="1:11" ht="13.2" x14ac:dyDescent="0.25">
      <c r="A4534" s="14"/>
      <c r="B4534" s="14"/>
      <c r="C4534" s="14"/>
      <c r="D4534" s="16"/>
      <c r="E4534" s="16"/>
      <c r="F4534" s="14"/>
      <c r="G4534" s="14"/>
      <c r="H4534" s="14"/>
      <c r="I4534" s="15"/>
      <c r="J4534" s="77"/>
      <c r="K4534" s="92"/>
    </row>
    <row r="4535" spans="1:11" ht="13.2" x14ac:dyDescent="0.25">
      <c r="A4535" s="14"/>
      <c r="B4535" s="14"/>
      <c r="C4535" s="14"/>
      <c r="D4535" s="16"/>
      <c r="E4535" s="16"/>
      <c r="F4535" s="14"/>
      <c r="G4535" s="14"/>
      <c r="H4535" s="14"/>
      <c r="I4535" s="15"/>
      <c r="J4535" s="77"/>
      <c r="K4535" s="92"/>
    </row>
    <row r="4536" spans="1:11" ht="13.2" x14ac:dyDescent="0.25">
      <c r="A4536" s="14"/>
      <c r="B4536" s="14"/>
      <c r="C4536" s="14"/>
      <c r="D4536" s="16"/>
      <c r="E4536" s="16"/>
      <c r="F4536" s="14"/>
      <c r="G4536" s="14"/>
      <c r="H4536" s="14"/>
      <c r="I4536" s="15"/>
      <c r="J4536" s="77"/>
      <c r="K4536" s="92"/>
    </row>
    <row r="4537" spans="1:11" ht="13.2" x14ac:dyDescent="0.25">
      <c r="A4537" s="14"/>
      <c r="B4537" s="14"/>
      <c r="C4537" s="14"/>
      <c r="D4537" s="16"/>
      <c r="E4537" s="16"/>
      <c r="F4537" s="14"/>
      <c r="G4537" s="14"/>
      <c r="H4537" s="14"/>
      <c r="I4537" s="15"/>
      <c r="J4537" s="77"/>
      <c r="K4537" s="92"/>
    </row>
    <row r="4538" spans="1:11" ht="13.2" x14ac:dyDescent="0.25">
      <c r="A4538" s="14"/>
      <c r="B4538" s="14"/>
      <c r="C4538" s="14"/>
      <c r="D4538" s="16"/>
      <c r="E4538" s="16"/>
      <c r="F4538" s="14"/>
      <c r="G4538" s="14"/>
      <c r="H4538" s="14"/>
      <c r="I4538" s="15"/>
      <c r="J4538" s="77"/>
      <c r="K4538" s="92"/>
    </row>
    <row r="4539" spans="1:11" ht="13.2" x14ac:dyDescent="0.25">
      <c r="A4539" s="14"/>
      <c r="B4539" s="14"/>
      <c r="C4539" s="14"/>
      <c r="D4539" s="16"/>
      <c r="E4539" s="16"/>
      <c r="F4539" s="14"/>
      <c r="G4539" s="14"/>
      <c r="H4539" s="14"/>
      <c r="I4539" s="15"/>
      <c r="J4539" s="77"/>
      <c r="K4539" s="92"/>
    </row>
    <row r="4540" spans="1:11" ht="13.2" x14ac:dyDescent="0.25">
      <c r="A4540" s="14"/>
      <c r="B4540" s="14"/>
      <c r="C4540" s="14"/>
      <c r="D4540" s="16"/>
      <c r="E4540" s="16"/>
      <c r="F4540" s="14"/>
      <c r="G4540" s="14"/>
      <c r="H4540" s="14"/>
      <c r="I4540" s="15"/>
      <c r="J4540" s="77"/>
      <c r="K4540" s="92"/>
    </row>
    <row r="4541" spans="1:11" ht="13.2" x14ac:dyDescent="0.25">
      <c r="A4541" s="14"/>
      <c r="B4541" s="14"/>
      <c r="C4541" s="14"/>
      <c r="D4541" s="16"/>
      <c r="E4541" s="16"/>
      <c r="F4541" s="14"/>
      <c r="G4541" s="14"/>
      <c r="H4541" s="14"/>
      <c r="I4541" s="15"/>
      <c r="J4541" s="77"/>
      <c r="K4541" s="92"/>
    </row>
    <row r="4542" spans="1:11" ht="13.2" x14ac:dyDescent="0.25">
      <c r="A4542" s="14"/>
      <c r="B4542" s="14"/>
      <c r="C4542" s="14"/>
      <c r="D4542" s="16"/>
      <c r="E4542" s="16"/>
      <c r="F4542" s="14"/>
      <c r="G4542" s="14"/>
      <c r="H4542" s="14"/>
      <c r="I4542" s="15"/>
      <c r="J4542" s="77"/>
      <c r="K4542" s="92"/>
    </row>
    <row r="4543" spans="1:11" ht="13.2" x14ac:dyDescent="0.25">
      <c r="A4543" s="14"/>
      <c r="B4543" s="14"/>
      <c r="C4543" s="14"/>
      <c r="D4543" s="16"/>
      <c r="E4543" s="16"/>
      <c r="F4543" s="14"/>
      <c r="G4543" s="14"/>
      <c r="H4543" s="14"/>
      <c r="I4543" s="15"/>
      <c r="J4543" s="77"/>
      <c r="K4543" s="92"/>
    </row>
    <row r="4544" spans="1:11" ht="13.2" x14ac:dyDescent="0.25">
      <c r="A4544" s="14"/>
      <c r="B4544" s="14"/>
      <c r="C4544" s="14"/>
      <c r="D4544" s="16"/>
      <c r="E4544" s="16"/>
      <c r="F4544" s="14"/>
      <c r="G4544" s="14"/>
      <c r="H4544" s="14"/>
      <c r="I4544" s="15"/>
      <c r="J4544" s="77"/>
      <c r="K4544" s="92"/>
    </row>
    <row r="4545" spans="1:11" ht="13.2" x14ac:dyDescent="0.25">
      <c r="A4545" s="14"/>
      <c r="B4545" s="14"/>
      <c r="C4545" s="14"/>
      <c r="D4545" s="16"/>
      <c r="E4545" s="16"/>
      <c r="F4545" s="14"/>
      <c r="G4545" s="14"/>
      <c r="H4545" s="14"/>
      <c r="I4545" s="15"/>
      <c r="J4545" s="77"/>
      <c r="K4545" s="92"/>
    </row>
    <row r="4546" spans="1:11" ht="13.2" x14ac:dyDescent="0.25">
      <c r="A4546" s="14"/>
      <c r="B4546" s="14"/>
      <c r="C4546" s="14"/>
      <c r="D4546" s="16"/>
      <c r="E4546" s="16"/>
      <c r="F4546" s="14"/>
      <c r="G4546" s="14"/>
      <c r="H4546" s="14"/>
      <c r="I4546" s="15"/>
      <c r="J4546" s="77"/>
      <c r="K4546" s="92"/>
    </row>
    <row r="4547" spans="1:11" ht="13.2" x14ac:dyDescent="0.25">
      <c r="A4547" s="14"/>
      <c r="B4547" s="14"/>
      <c r="C4547" s="14"/>
      <c r="D4547" s="16"/>
      <c r="E4547" s="16"/>
      <c r="F4547" s="14"/>
      <c r="G4547" s="14"/>
      <c r="H4547" s="14"/>
      <c r="I4547" s="15"/>
      <c r="J4547" s="77"/>
      <c r="K4547" s="92"/>
    </row>
    <row r="4548" spans="1:11" ht="13.2" x14ac:dyDescent="0.25">
      <c r="A4548" s="14"/>
      <c r="B4548" s="14"/>
      <c r="C4548" s="14"/>
      <c r="D4548" s="16"/>
      <c r="E4548" s="16"/>
      <c r="F4548" s="14"/>
      <c r="G4548" s="14"/>
      <c r="H4548" s="14"/>
      <c r="I4548" s="15"/>
      <c r="J4548" s="77"/>
      <c r="K4548" s="92"/>
    </row>
    <row r="4549" spans="1:11" ht="13.2" x14ac:dyDescent="0.25">
      <c r="A4549" s="14"/>
      <c r="B4549" s="14"/>
      <c r="C4549" s="14"/>
      <c r="D4549" s="16"/>
      <c r="E4549" s="16"/>
      <c r="F4549" s="14"/>
      <c r="G4549" s="14"/>
      <c r="H4549" s="14"/>
      <c r="I4549" s="15"/>
      <c r="J4549" s="77"/>
      <c r="K4549" s="92"/>
    </row>
    <row r="4550" spans="1:11" ht="13.2" x14ac:dyDescent="0.25">
      <c r="A4550" s="14"/>
      <c r="B4550" s="14"/>
      <c r="C4550" s="14"/>
      <c r="D4550" s="16"/>
      <c r="E4550" s="16"/>
      <c r="F4550" s="14"/>
      <c r="G4550" s="14"/>
      <c r="H4550" s="14"/>
      <c r="I4550" s="15"/>
      <c r="J4550" s="77"/>
      <c r="K4550" s="92"/>
    </row>
    <row r="4551" spans="1:11" ht="13.2" x14ac:dyDescent="0.25">
      <c r="A4551" s="14"/>
      <c r="B4551" s="14"/>
      <c r="C4551" s="14"/>
      <c r="D4551" s="16"/>
      <c r="E4551" s="16"/>
      <c r="F4551" s="14"/>
      <c r="G4551" s="14"/>
      <c r="H4551" s="14"/>
      <c r="I4551" s="15"/>
      <c r="J4551" s="77"/>
      <c r="K4551" s="92"/>
    </row>
    <row r="4552" spans="1:11" ht="13.2" x14ac:dyDescent="0.25">
      <c r="A4552" s="14"/>
      <c r="B4552" s="14"/>
      <c r="C4552" s="14"/>
      <c r="D4552" s="16"/>
      <c r="E4552" s="16"/>
      <c r="F4552" s="14"/>
      <c r="G4552" s="14"/>
      <c r="H4552" s="14"/>
      <c r="I4552" s="15"/>
      <c r="J4552" s="77"/>
      <c r="K4552" s="92"/>
    </row>
    <row r="4553" spans="1:11" ht="13.2" x14ac:dyDescent="0.25">
      <c r="A4553" s="14"/>
      <c r="B4553" s="14"/>
      <c r="C4553" s="14"/>
      <c r="D4553" s="16"/>
      <c r="E4553" s="16"/>
      <c r="F4553" s="14"/>
      <c r="G4553" s="14"/>
      <c r="H4553" s="14"/>
      <c r="I4553" s="15"/>
      <c r="J4553" s="77"/>
      <c r="K4553" s="92"/>
    </row>
    <row r="4554" spans="1:11" ht="13.2" x14ac:dyDescent="0.25">
      <c r="A4554" s="14"/>
      <c r="B4554" s="14"/>
      <c r="C4554" s="14"/>
      <c r="D4554" s="16"/>
      <c r="E4554" s="16"/>
      <c r="F4554" s="14"/>
      <c r="G4554" s="14"/>
      <c r="H4554" s="14"/>
      <c r="I4554" s="15"/>
      <c r="J4554" s="77"/>
      <c r="K4554" s="92"/>
    </row>
    <row r="4555" spans="1:11" ht="13.2" x14ac:dyDescent="0.25">
      <c r="A4555" s="14"/>
      <c r="B4555" s="14"/>
      <c r="C4555" s="14"/>
      <c r="D4555" s="16"/>
      <c r="E4555" s="16"/>
      <c r="F4555" s="14"/>
      <c r="G4555" s="14"/>
      <c r="H4555" s="14"/>
      <c r="I4555" s="15"/>
      <c r="J4555" s="77"/>
      <c r="K4555" s="92"/>
    </row>
    <row r="4556" spans="1:11" ht="13.2" x14ac:dyDescent="0.25">
      <c r="A4556" s="14"/>
      <c r="B4556" s="14"/>
      <c r="C4556" s="14"/>
      <c r="D4556" s="16"/>
      <c r="E4556" s="16"/>
      <c r="F4556" s="14"/>
      <c r="G4556" s="14"/>
      <c r="H4556" s="14"/>
      <c r="I4556" s="15"/>
      <c r="J4556" s="77"/>
      <c r="K4556" s="92"/>
    </row>
    <row r="4557" spans="1:11" ht="13.2" x14ac:dyDescent="0.25">
      <c r="A4557" s="14"/>
      <c r="B4557" s="14"/>
      <c r="C4557" s="14"/>
      <c r="D4557" s="16"/>
      <c r="E4557" s="16"/>
      <c r="F4557" s="14"/>
      <c r="G4557" s="14"/>
      <c r="H4557" s="14"/>
      <c r="I4557" s="15"/>
      <c r="J4557" s="77"/>
      <c r="K4557" s="92"/>
    </row>
    <row r="4558" spans="1:11" ht="13.2" x14ac:dyDescent="0.25">
      <c r="A4558" s="14"/>
      <c r="B4558" s="14"/>
      <c r="C4558" s="14"/>
      <c r="D4558" s="16"/>
      <c r="E4558" s="16"/>
      <c r="F4558" s="14"/>
      <c r="G4558" s="14"/>
      <c r="H4558" s="14"/>
      <c r="I4558" s="15"/>
      <c r="J4558" s="77"/>
      <c r="K4558" s="92"/>
    </row>
    <row r="4559" spans="1:11" ht="13.2" x14ac:dyDescent="0.25">
      <c r="A4559" s="14"/>
      <c r="B4559" s="14"/>
      <c r="C4559" s="14"/>
      <c r="D4559" s="16"/>
      <c r="E4559" s="16"/>
      <c r="F4559" s="14"/>
      <c r="G4559" s="14"/>
      <c r="H4559" s="14"/>
      <c r="I4559" s="15"/>
      <c r="J4559" s="77"/>
      <c r="K4559" s="92"/>
    </row>
    <row r="4560" spans="1:11" ht="13.2" x14ac:dyDescent="0.25">
      <c r="A4560" s="14"/>
      <c r="B4560" s="14"/>
      <c r="C4560" s="14"/>
      <c r="D4560" s="16"/>
      <c r="E4560" s="16"/>
      <c r="F4560" s="14"/>
      <c r="G4560" s="14"/>
      <c r="H4560" s="14"/>
      <c r="I4560" s="15"/>
      <c r="J4560" s="77"/>
      <c r="K4560" s="92"/>
    </row>
    <row r="4561" spans="1:11" ht="13.2" x14ac:dyDescent="0.25">
      <c r="A4561" s="14"/>
      <c r="B4561" s="14"/>
      <c r="C4561" s="14"/>
      <c r="D4561" s="16"/>
      <c r="E4561" s="16"/>
      <c r="F4561" s="14"/>
      <c r="G4561" s="14"/>
      <c r="H4561" s="14"/>
      <c r="I4561" s="15"/>
      <c r="J4561" s="77"/>
      <c r="K4561" s="92"/>
    </row>
    <row r="4562" spans="1:11" ht="13.2" x14ac:dyDescent="0.25">
      <c r="A4562" s="14"/>
      <c r="B4562" s="14"/>
      <c r="C4562" s="14"/>
      <c r="D4562" s="16"/>
      <c r="E4562" s="16"/>
      <c r="F4562" s="14"/>
      <c r="G4562" s="14"/>
      <c r="H4562" s="14"/>
      <c r="I4562" s="15"/>
      <c r="J4562" s="77"/>
      <c r="K4562" s="92"/>
    </row>
    <row r="4563" spans="1:11" ht="13.2" x14ac:dyDescent="0.25">
      <c r="A4563" s="14"/>
      <c r="B4563" s="14"/>
      <c r="C4563" s="14"/>
      <c r="D4563" s="16"/>
      <c r="E4563" s="16"/>
      <c r="F4563" s="14"/>
      <c r="G4563" s="14"/>
      <c r="H4563" s="14"/>
      <c r="I4563" s="15"/>
      <c r="J4563" s="77"/>
      <c r="K4563" s="92"/>
    </row>
    <row r="4564" spans="1:11" ht="13.2" x14ac:dyDescent="0.25">
      <c r="A4564" s="14"/>
      <c r="B4564" s="14"/>
      <c r="C4564" s="14"/>
      <c r="D4564" s="16"/>
      <c r="E4564" s="16"/>
      <c r="F4564" s="14"/>
      <c r="G4564" s="14"/>
      <c r="H4564" s="14"/>
      <c r="I4564" s="15"/>
      <c r="J4564" s="77"/>
      <c r="K4564" s="92"/>
    </row>
    <row r="4565" spans="1:11" ht="13.2" x14ac:dyDescent="0.25">
      <c r="A4565" s="14"/>
      <c r="B4565" s="14"/>
      <c r="C4565" s="14"/>
      <c r="D4565" s="16"/>
      <c r="E4565" s="16"/>
      <c r="F4565" s="14"/>
      <c r="G4565" s="14"/>
      <c r="H4565" s="14"/>
      <c r="I4565" s="15"/>
      <c r="J4565" s="77"/>
      <c r="K4565" s="92"/>
    </row>
    <row r="4566" spans="1:11" ht="13.2" x14ac:dyDescent="0.25">
      <c r="A4566" s="14"/>
      <c r="B4566" s="14"/>
      <c r="C4566" s="14"/>
      <c r="D4566" s="16"/>
      <c r="E4566" s="16"/>
      <c r="F4566" s="14"/>
      <c r="G4566" s="14"/>
      <c r="H4566" s="14"/>
      <c r="I4566" s="15"/>
      <c r="J4566" s="77"/>
      <c r="K4566" s="92"/>
    </row>
    <row r="4567" spans="1:11" ht="13.2" x14ac:dyDescent="0.25">
      <c r="A4567" s="14"/>
      <c r="B4567" s="14"/>
      <c r="C4567" s="14"/>
      <c r="D4567" s="16"/>
      <c r="E4567" s="16"/>
      <c r="F4567" s="14"/>
      <c r="G4567" s="14"/>
      <c r="H4567" s="14"/>
      <c r="I4567" s="15"/>
      <c r="J4567" s="77"/>
      <c r="K4567" s="92"/>
    </row>
    <row r="4568" spans="1:11" ht="13.2" x14ac:dyDescent="0.25">
      <c r="A4568" s="14"/>
      <c r="B4568" s="14"/>
      <c r="C4568" s="14"/>
      <c r="D4568" s="16"/>
      <c r="E4568" s="16"/>
      <c r="F4568" s="14"/>
      <c r="G4568" s="14"/>
      <c r="H4568" s="14"/>
      <c r="I4568" s="15"/>
      <c r="J4568" s="77"/>
      <c r="K4568" s="92"/>
    </row>
    <row r="4569" spans="1:11" ht="13.2" x14ac:dyDescent="0.25">
      <c r="A4569" s="14"/>
      <c r="B4569" s="14"/>
      <c r="C4569" s="14"/>
      <c r="D4569" s="16"/>
      <c r="E4569" s="16"/>
      <c r="F4569" s="14"/>
      <c r="G4569" s="14"/>
      <c r="H4569" s="14"/>
      <c r="I4569" s="15"/>
      <c r="J4569" s="77"/>
      <c r="K4569" s="92"/>
    </row>
    <row r="4570" spans="1:11" ht="13.2" x14ac:dyDescent="0.25">
      <c r="A4570" s="14"/>
      <c r="B4570" s="14"/>
      <c r="C4570" s="14"/>
      <c r="D4570" s="16"/>
      <c r="E4570" s="16"/>
      <c r="F4570" s="14"/>
      <c r="G4570" s="14"/>
      <c r="H4570" s="14"/>
      <c r="I4570" s="15"/>
      <c r="J4570" s="77"/>
      <c r="K4570" s="92"/>
    </row>
    <row r="4571" spans="1:11" ht="13.2" x14ac:dyDescent="0.25">
      <c r="A4571" s="14"/>
      <c r="B4571" s="14"/>
      <c r="C4571" s="14"/>
      <c r="D4571" s="16"/>
      <c r="E4571" s="16"/>
      <c r="F4571" s="14"/>
      <c r="G4571" s="14"/>
      <c r="H4571" s="14"/>
      <c r="I4571" s="15"/>
      <c r="J4571" s="77"/>
      <c r="K4571" s="92"/>
    </row>
    <row r="4572" spans="1:11" ht="13.2" x14ac:dyDescent="0.25">
      <c r="A4572" s="14"/>
      <c r="B4572" s="14"/>
      <c r="C4572" s="14"/>
      <c r="D4572" s="16"/>
      <c r="E4572" s="16"/>
      <c r="F4572" s="14"/>
      <c r="G4572" s="14"/>
      <c r="H4572" s="14"/>
      <c r="I4572" s="15"/>
      <c r="J4572" s="77"/>
      <c r="K4572" s="92"/>
    </row>
    <row r="4573" spans="1:11" ht="13.2" x14ac:dyDescent="0.25">
      <c r="A4573" s="14"/>
      <c r="B4573" s="14"/>
      <c r="C4573" s="14"/>
      <c r="D4573" s="16"/>
      <c r="E4573" s="16"/>
      <c r="F4573" s="14"/>
      <c r="G4573" s="14"/>
      <c r="H4573" s="14"/>
      <c r="I4573" s="15"/>
      <c r="J4573" s="77"/>
      <c r="K4573" s="92"/>
    </row>
    <row r="4574" spans="1:11" ht="13.2" x14ac:dyDescent="0.25">
      <c r="A4574" s="14"/>
      <c r="B4574" s="14"/>
      <c r="C4574" s="14"/>
      <c r="D4574" s="16"/>
      <c r="E4574" s="16"/>
      <c r="F4574" s="14"/>
      <c r="G4574" s="14"/>
      <c r="H4574" s="14"/>
      <c r="I4574" s="15"/>
      <c r="J4574" s="77"/>
      <c r="K4574" s="92"/>
    </row>
    <row r="4575" spans="1:11" ht="13.2" x14ac:dyDescent="0.25">
      <c r="A4575" s="14"/>
      <c r="B4575" s="14"/>
      <c r="C4575" s="14"/>
      <c r="D4575" s="16"/>
      <c r="E4575" s="16"/>
      <c r="F4575" s="14"/>
      <c r="G4575" s="14"/>
      <c r="H4575" s="14"/>
      <c r="I4575" s="15"/>
      <c r="J4575" s="77"/>
      <c r="K4575" s="92"/>
    </row>
    <row r="4576" spans="1:11" ht="13.2" x14ac:dyDescent="0.25">
      <c r="A4576" s="14"/>
      <c r="B4576" s="14"/>
      <c r="C4576" s="14"/>
      <c r="D4576" s="16"/>
      <c r="E4576" s="16"/>
      <c r="F4576" s="14"/>
      <c r="G4576" s="14"/>
      <c r="H4576" s="14"/>
      <c r="I4576" s="15"/>
      <c r="J4576" s="77"/>
      <c r="K4576" s="92"/>
    </row>
    <row r="4577" spans="1:11" ht="13.2" x14ac:dyDescent="0.25">
      <c r="A4577" s="14"/>
      <c r="B4577" s="14"/>
      <c r="C4577" s="14"/>
      <c r="D4577" s="16"/>
      <c r="E4577" s="16"/>
      <c r="F4577" s="14"/>
      <c r="G4577" s="14"/>
      <c r="H4577" s="14"/>
      <c r="I4577" s="15"/>
      <c r="J4577" s="77"/>
      <c r="K4577" s="92"/>
    </row>
    <row r="4578" spans="1:11" ht="13.2" x14ac:dyDescent="0.25">
      <c r="A4578" s="14"/>
      <c r="B4578" s="14"/>
      <c r="C4578" s="14"/>
      <c r="D4578" s="16"/>
      <c r="E4578" s="16"/>
      <c r="F4578" s="14"/>
      <c r="G4578" s="14"/>
      <c r="H4578" s="14"/>
      <c r="I4578" s="15"/>
      <c r="J4578" s="77"/>
      <c r="K4578" s="92"/>
    </row>
    <row r="4579" spans="1:11" ht="13.2" x14ac:dyDescent="0.25">
      <c r="A4579" s="14"/>
      <c r="B4579" s="14"/>
      <c r="C4579" s="14"/>
      <c r="D4579" s="16"/>
      <c r="E4579" s="16"/>
      <c r="F4579" s="14"/>
      <c r="G4579" s="14"/>
      <c r="H4579" s="14"/>
      <c r="I4579" s="15"/>
      <c r="J4579" s="77"/>
      <c r="K4579" s="92"/>
    </row>
    <row r="4580" spans="1:11" ht="13.2" x14ac:dyDescent="0.25">
      <c r="A4580" s="14"/>
      <c r="B4580" s="14"/>
      <c r="C4580" s="14"/>
      <c r="D4580" s="16"/>
      <c r="E4580" s="16"/>
      <c r="F4580" s="14"/>
      <c r="G4580" s="14"/>
      <c r="H4580" s="14"/>
      <c r="I4580" s="15"/>
      <c r="J4580" s="77"/>
      <c r="K4580" s="92"/>
    </row>
    <row r="4581" spans="1:11" ht="13.2" x14ac:dyDescent="0.25">
      <c r="A4581" s="14"/>
      <c r="B4581" s="14"/>
      <c r="C4581" s="14"/>
      <c r="D4581" s="16"/>
      <c r="E4581" s="16"/>
      <c r="F4581" s="14"/>
      <c r="G4581" s="14"/>
      <c r="H4581" s="14"/>
      <c r="I4581" s="15"/>
      <c r="J4581" s="77"/>
      <c r="K4581" s="92"/>
    </row>
    <row r="4582" spans="1:11" ht="13.2" x14ac:dyDescent="0.25">
      <c r="A4582" s="14"/>
      <c r="B4582" s="14"/>
      <c r="C4582" s="14"/>
      <c r="D4582" s="16"/>
      <c r="E4582" s="16"/>
      <c r="F4582" s="14"/>
      <c r="G4582" s="14"/>
      <c r="H4582" s="14"/>
      <c r="I4582" s="15"/>
      <c r="J4582" s="77"/>
      <c r="K4582" s="92"/>
    </row>
    <row r="4583" spans="1:11" ht="13.2" x14ac:dyDescent="0.25">
      <c r="A4583" s="14"/>
      <c r="B4583" s="14"/>
      <c r="C4583" s="14"/>
      <c r="D4583" s="16"/>
      <c r="E4583" s="16"/>
      <c r="F4583" s="14"/>
      <c r="G4583" s="14"/>
      <c r="H4583" s="14"/>
      <c r="I4583" s="15"/>
      <c r="J4583" s="77"/>
      <c r="K4583" s="92"/>
    </row>
    <row r="4584" spans="1:11" ht="13.2" x14ac:dyDescent="0.25">
      <c r="A4584" s="14"/>
      <c r="B4584" s="14"/>
      <c r="C4584" s="14"/>
      <c r="D4584" s="16"/>
      <c r="E4584" s="16"/>
      <c r="F4584" s="14"/>
      <c r="G4584" s="14"/>
      <c r="H4584" s="14"/>
      <c r="I4584" s="15"/>
      <c r="J4584" s="77"/>
      <c r="K4584" s="92"/>
    </row>
    <row r="4585" spans="1:11" ht="13.2" x14ac:dyDescent="0.25">
      <c r="A4585" s="14"/>
      <c r="B4585" s="14"/>
      <c r="C4585" s="14"/>
      <c r="D4585" s="16"/>
      <c r="E4585" s="16"/>
      <c r="F4585" s="14"/>
      <c r="G4585" s="14"/>
      <c r="H4585" s="14"/>
      <c r="I4585" s="15"/>
      <c r="J4585" s="77"/>
      <c r="K4585" s="92"/>
    </row>
    <row r="4586" spans="1:11" ht="13.2" x14ac:dyDescent="0.25">
      <c r="A4586" s="14"/>
      <c r="B4586" s="14"/>
      <c r="C4586" s="14"/>
      <c r="D4586" s="16"/>
      <c r="E4586" s="16"/>
      <c r="F4586" s="14"/>
      <c r="G4586" s="14"/>
      <c r="H4586" s="14"/>
      <c r="I4586" s="15"/>
      <c r="J4586" s="77"/>
      <c r="K4586" s="92"/>
    </row>
    <row r="4587" spans="1:11" ht="13.2" x14ac:dyDescent="0.25">
      <c r="A4587" s="14"/>
      <c r="B4587" s="14"/>
      <c r="C4587" s="14"/>
      <c r="D4587" s="16"/>
      <c r="E4587" s="16"/>
      <c r="F4587" s="14"/>
      <c r="G4587" s="14"/>
      <c r="H4587" s="14"/>
      <c r="I4587" s="15"/>
      <c r="J4587" s="77"/>
      <c r="K4587" s="92"/>
    </row>
    <row r="4588" spans="1:11" ht="13.2" x14ac:dyDescent="0.25">
      <c r="A4588" s="14"/>
      <c r="B4588" s="14"/>
      <c r="C4588" s="14"/>
      <c r="D4588" s="16"/>
      <c r="E4588" s="16"/>
      <c r="F4588" s="14"/>
      <c r="G4588" s="14"/>
      <c r="H4588" s="14"/>
      <c r="I4588" s="15"/>
      <c r="J4588" s="77"/>
      <c r="K4588" s="92"/>
    </row>
    <row r="4589" spans="1:11" ht="13.2" x14ac:dyDescent="0.25">
      <c r="A4589" s="14"/>
      <c r="B4589" s="14"/>
      <c r="C4589" s="14"/>
      <c r="D4589" s="16"/>
      <c r="E4589" s="16"/>
      <c r="F4589" s="14"/>
      <c r="G4589" s="14"/>
      <c r="H4589" s="14"/>
      <c r="I4589" s="15"/>
      <c r="J4589" s="77"/>
      <c r="K4589" s="92"/>
    </row>
    <row r="4590" spans="1:11" ht="13.2" x14ac:dyDescent="0.25">
      <c r="A4590" s="14"/>
      <c r="B4590" s="14"/>
      <c r="C4590" s="14"/>
      <c r="D4590" s="16"/>
      <c r="E4590" s="16"/>
      <c r="F4590" s="14"/>
      <c r="G4590" s="14"/>
      <c r="H4590" s="14"/>
      <c r="I4590" s="15"/>
      <c r="J4590" s="77"/>
      <c r="K4590" s="92"/>
    </row>
    <row r="4591" spans="1:11" ht="13.2" x14ac:dyDescent="0.25">
      <c r="A4591" s="14"/>
      <c r="B4591" s="14"/>
      <c r="C4591" s="14"/>
      <c r="D4591" s="16"/>
      <c r="E4591" s="16"/>
      <c r="F4591" s="14"/>
      <c r="G4591" s="14"/>
      <c r="H4591" s="14"/>
      <c r="I4591" s="15"/>
      <c r="J4591" s="77"/>
      <c r="K4591" s="92"/>
    </row>
    <row r="4592" spans="1:11" ht="13.2" x14ac:dyDescent="0.25">
      <c r="A4592" s="14"/>
      <c r="B4592" s="14"/>
      <c r="C4592" s="14"/>
      <c r="D4592" s="16"/>
      <c r="E4592" s="16"/>
      <c r="F4592" s="14"/>
      <c r="G4592" s="14"/>
      <c r="H4592" s="14"/>
      <c r="I4592" s="15"/>
      <c r="J4592" s="77"/>
      <c r="K4592" s="92"/>
    </row>
    <row r="4593" spans="1:11" ht="13.2" x14ac:dyDescent="0.25">
      <c r="A4593" s="14"/>
      <c r="B4593" s="14"/>
      <c r="C4593" s="14"/>
      <c r="D4593" s="16"/>
      <c r="E4593" s="16"/>
      <c r="F4593" s="14"/>
      <c r="G4593" s="14"/>
      <c r="H4593" s="14"/>
      <c r="I4593" s="15"/>
      <c r="J4593" s="77"/>
      <c r="K4593" s="92"/>
    </row>
    <row r="4594" spans="1:11" ht="13.2" x14ac:dyDescent="0.25">
      <c r="A4594" s="14"/>
      <c r="B4594" s="14"/>
      <c r="C4594" s="14"/>
      <c r="D4594" s="16"/>
      <c r="E4594" s="16"/>
      <c r="F4594" s="14"/>
      <c r="G4594" s="14"/>
      <c r="H4594" s="14"/>
      <c r="I4594" s="15"/>
      <c r="J4594" s="77"/>
      <c r="K4594" s="92"/>
    </row>
    <row r="4595" spans="1:11" ht="13.2" x14ac:dyDescent="0.25">
      <c r="A4595" s="14"/>
      <c r="B4595" s="14"/>
      <c r="C4595" s="14"/>
      <c r="D4595" s="16"/>
      <c r="E4595" s="16"/>
      <c r="F4595" s="14"/>
      <c r="G4595" s="14"/>
      <c r="H4595" s="14"/>
      <c r="I4595" s="15"/>
      <c r="J4595" s="77"/>
      <c r="K4595" s="92"/>
    </row>
    <row r="4596" spans="1:11" ht="13.2" x14ac:dyDescent="0.25">
      <c r="A4596" s="14"/>
      <c r="B4596" s="14"/>
      <c r="C4596" s="14"/>
      <c r="D4596" s="16"/>
      <c r="E4596" s="16"/>
      <c r="F4596" s="14"/>
      <c r="G4596" s="14"/>
      <c r="H4596" s="14"/>
      <c r="I4596" s="15"/>
      <c r="J4596" s="77"/>
      <c r="K4596" s="92"/>
    </row>
    <row r="4597" spans="1:11" ht="13.2" x14ac:dyDescent="0.25">
      <c r="A4597" s="14"/>
      <c r="B4597" s="14"/>
      <c r="C4597" s="14"/>
      <c r="D4597" s="16"/>
      <c r="E4597" s="16"/>
      <c r="F4597" s="14"/>
      <c r="G4597" s="14"/>
      <c r="H4597" s="14"/>
      <c r="I4597" s="15"/>
      <c r="J4597" s="77"/>
      <c r="K4597" s="92"/>
    </row>
    <row r="4598" spans="1:11" ht="13.2" x14ac:dyDescent="0.25">
      <c r="A4598" s="14"/>
      <c r="B4598" s="14"/>
      <c r="C4598" s="14"/>
      <c r="D4598" s="16"/>
      <c r="E4598" s="16"/>
      <c r="F4598" s="14"/>
      <c r="G4598" s="14"/>
      <c r="H4598" s="14"/>
      <c r="I4598" s="15"/>
      <c r="J4598" s="77"/>
      <c r="K4598" s="92"/>
    </row>
    <row r="4599" spans="1:11" ht="13.2" x14ac:dyDescent="0.25">
      <c r="A4599" s="14"/>
      <c r="B4599" s="14"/>
      <c r="C4599" s="14"/>
      <c r="D4599" s="16"/>
      <c r="E4599" s="16"/>
      <c r="F4599" s="14"/>
      <c r="G4599" s="14"/>
      <c r="H4599" s="14"/>
      <c r="I4599" s="15"/>
      <c r="J4599" s="77"/>
      <c r="K4599" s="92"/>
    </row>
    <row r="4600" spans="1:11" ht="13.2" x14ac:dyDescent="0.25">
      <c r="A4600" s="14"/>
      <c r="B4600" s="14"/>
      <c r="C4600" s="14"/>
      <c r="D4600" s="16"/>
      <c r="E4600" s="16"/>
      <c r="F4600" s="14"/>
      <c r="G4600" s="14"/>
      <c r="H4600" s="14"/>
      <c r="I4600" s="15"/>
      <c r="J4600" s="77"/>
      <c r="K4600" s="92"/>
    </row>
    <row r="4601" spans="1:11" ht="13.2" x14ac:dyDescent="0.25">
      <c r="A4601" s="14"/>
      <c r="B4601" s="14"/>
      <c r="C4601" s="14"/>
      <c r="D4601" s="16"/>
      <c r="E4601" s="16"/>
      <c r="F4601" s="14"/>
      <c r="G4601" s="14"/>
      <c r="H4601" s="14"/>
      <c r="I4601" s="15"/>
      <c r="J4601" s="77"/>
      <c r="K4601" s="92"/>
    </row>
    <row r="4602" spans="1:11" ht="13.2" x14ac:dyDescent="0.25">
      <c r="A4602" s="14"/>
      <c r="B4602" s="14"/>
      <c r="C4602" s="14"/>
      <c r="D4602" s="16"/>
      <c r="E4602" s="16"/>
      <c r="F4602" s="14"/>
      <c r="G4602" s="14"/>
      <c r="H4602" s="14"/>
      <c r="I4602" s="15"/>
      <c r="J4602" s="77"/>
      <c r="K4602" s="92"/>
    </row>
    <row r="4603" spans="1:11" ht="13.2" x14ac:dyDescent="0.25">
      <c r="A4603" s="14"/>
      <c r="B4603" s="14"/>
      <c r="C4603" s="14"/>
      <c r="D4603" s="16"/>
      <c r="E4603" s="16"/>
      <c r="F4603" s="14"/>
      <c r="G4603" s="14"/>
      <c r="H4603" s="14"/>
      <c r="I4603" s="15"/>
      <c r="J4603" s="77"/>
      <c r="K4603" s="92"/>
    </row>
    <row r="4604" spans="1:11" ht="13.2" x14ac:dyDescent="0.25">
      <c r="A4604" s="14"/>
      <c r="B4604" s="14"/>
      <c r="C4604" s="14"/>
      <c r="D4604" s="16"/>
      <c r="E4604" s="16"/>
      <c r="F4604" s="14"/>
      <c r="G4604" s="14"/>
      <c r="H4604" s="14"/>
      <c r="I4604" s="15"/>
      <c r="J4604" s="77"/>
      <c r="K4604" s="92"/>
    </row>
    <row r="4605" spans="1:11" ht="13.2" x14ac:dyDescent="0.25">
      <c r="A4605" s="14"/>
      <c r="B4605" s="14"/>
      <c r="C4605" s="14"/>
      <c r="D4605" s="16"/>
      <c r="E4605" s="16"/>
      <c r="F4605" s="14"/>
      <c r="G4605" s="14"/>
      <c r="H4605" s="14"/>
      <c r="I4605" s="15"/>
      <c r="J4605" s="77"/>
      <c r="K4605" s="92"/>
    </row>
    <row r="4606" spans="1:11" ht="13.2" x14ac:dyDescent="0.25">
      <c r="A4606" s="14"/>
      <c r="B4606" s="14"/>
      <c r="C4606" s="14"/>
      <c r="D4606" s="16"/>
      <c r="E4606" s="16"/>
      <c r="F4606" s="14"/>
      <c r="G4606" s="14"/>
      <c r="H4606" s="14"/>
      <c r="I4606" s="15"/>
      <c r="J4606" s="77"/>
      <c r="K4606" s="92"/>
    </row>
    <row r="4607" spans="1:11" ht="13.2" x14ac:dyDescent="0.25">
      <c r="A4607" s="14"/>
      <c r="B4607" s="14"/>
      <c r="C4607" s="14"/>
      <c r="D4607" s="16"/>
      <c r="E4607" s="16"/>
      <c r="F4607" s="14"/>
      <c r="G4607" s="14"/>
      <c r="H4607" s="14"/>
      <c r="I4607" s="15"/>
      <c r="J4607" s="77"/>
      <c r="K4607" s="92"/>
    </row>
    <row r="4608" spans="1:11" ht="13.2" x14ac:dyDescent="0.25">
      <c r="A4608" s="14"/>
      <c r="B4608" s="14"/>
      <c r="C4608" s="14"/>
      <c r="D4608" s="16"/>
      <c r="E4608" s="16"/>
      <c r="F4608" s="14"/>
      <c r="G4608" s="14"/>
      <c r="H4608" s="14"/>
      <c r="I4608" s="15"/>
      <c r="J4608" s="77"/>
      <c r="K4608" s="92"/>
    </row>
    <row r="4609" spans="1:11" ht="13.2" x14ac:dyDescent="0.25">
      <c r="A4609" s="14"/>
      <c r="B4609" s="14"/>
      <c r="C4609" s="14"/>
      <c r="D4609" s="16"/>
      <c r="E4609" s="16"/>
      <c r="F4609" s="14"/>
      <c r="G4609" s="14"/>
      <c r="H4609" s="14"/>
      <c r="I4609" s="15"/>
      <c r="J4609" s="77"/>
      <c r="K4609" s="92"/>
    </row>
    <row r="4610" spans="1:11" ht="13.2" x14ac:dyDescent="0.25">
      <c r="A4610" s="14"/>
      <c r="B4610" s="14"/>
      <c r="C4610" s="14"/>
      <c r="D4610" s="16"/>
      <c r="E4610" s="16"/>
      <c r="F4610" s="14"/>
      <c r="G4610" s="14"/>
      <c r="H4610" s="14"/>
      <c r="I4610" s="15"/>
      <c r="J4610" s="77"/>
      <c r="K4610" s="92"/>
    </row>
    <row r="4611" spans="1:11" ht="13.2" x14ac:dyDescent="0.25">
      <c r="A4611" s="14"/>
      <c r="B4611" s="14"/>
      <c r="C4611" s="14"/>
      <c r="D4611" s="16"/>
      <c r="E4611" s="16"/>
      <c r="F4611" s="14"/>
      <c r="G4611" s="14"/>
      <c r="H4611" s="14"/>
      <c r="I4611" s="15"/>
      <c r="J4611" s="77"/>
      <c r="K4611" s="92"/>
    </row>
    <row r="4612" spans="1:11" ht="13.2" x14ac:dyDescent="0.25">
      <c r="A4612" s="14"/>
      <c r="B4612" s="14"/>
      <c r="C4612" s="14"/>
      <c r="D4612" s="16"/>
      <c r="E4612" s="16"/>
      <c r="F4612" s="14"/>
      <c r="G4612" s="14"/>
      <c r="H4612" s="14"/>
      <c r="I4612" s="15"/>
      <c r="J4612" s="77"/>
      <c r="K4612" s="92"/>
    </row>
    <row r="4613" spans="1:11" ht="13.2" x14ac:dyDescent="0.25">
      <c r="A4613" s="14"/>
      <c r="B4613" s="14"/>
      <c r="C4613" s="14"/>
      <c r="D4613" s="16"/>
      <c r="E4613" s="16"/>
      <c r="F4613" s="14"/>
      <c r="G4613" s="14"/>
      <c r="H4613" s="14"/>
      <c r="I4613" s="15"/>
      <c r="J4613" s="77"/>
      <c r="K4613" s="92"/>
    </row>
    <row r="4614" spans="1:11" ht="13.2" x14ac:dyDescent="0.25">
      <c r="A4614" s="14"/>
      <c r="B4614" s="14"/>
      <c r="C4614" s="14"/>
      <c r="D4614" s="16"/>
      <c r="E4614" s="16"/>
      <c r="F4614" s="14"/>
      <c r="G4614" s="14"/>
      <c r="H4614" s="14"/>
      <c r="I4614" s="15"/>
      <c r="J4614" s="77"/>
      <c r="K4614" s="92"/>
    </row>
    <row r="4615" spans="1:11" ht="13.2" x14ac:dyDescent="0.25">
      <c r="A4615" s="14"/>
      <c r="B4615" s="14"/>
      <c r="C4615" s="14"/>
      <c r="D4615" s="16"/>
      <c r="E4615" s="16"/>
      <c r="F4615" s="14"/>
      <c r="G4615" s="14"/>
      <c r="H4615" s="14"/>
      <c r="I4615" s="15"/>
      <c r="J4615" s="77"/>
      <c r="K4615" s="92"/>
    </row>
    <row r="4616" spans="1:11" ht="13.2" x14ac:dyDescent="0.25">
      <c r="A4616" s="14"/>
      <c r="B4616" s="14"/>
      <c r="C4616" s="14"/>
      <c r="D4616" s="16"/>
      <c r="E4616" s="16"/>
      <c r="F4616" s="14"/>
      <c r="G4616" s="14"/>
      <c r="H4616" s="14"/>
      <c r="I4616" s="15"/>
      <c r="J4616" s="77"/>
      <c r="K4616" s="92"/>
    </row>
    <row r="4617" spans="1:11" ht="13.2" x14ac:dyDescent="0.25">
      <c r="A4617" s="14"/>
      <c r="B4617" s="14"/>
      <c r="C4617" s="14"/>
      <c r="D4617" s="16"/>
      <c r="E4617" s="16"/>
      <c r="F4617" s="14"/>
      <c r="G4617" s="14"/>
      <c r="H4617" s="14"/>
      <c r="I4617" s="15"/>
      <c r="J4617" s="77"/>
      <c r="K4617" s="92"/>
    </row>
    <row r="4618" spans="1:11" ht="13.2" x14ac:dyDescent="0.25">
      <c r="A4618" s="14"/>
      <c r="B4618" s="14"/>
      <c r="C4618" s="14"/>
      <c r="D4618" s="16"/>
      <c r="E4618" s="16"/>
      <c r="F4618" s="14"/>
      <c r="G4618" s="14"/>
      <c r="H4618" s="14"/>
      <c r="I4618" s="15"/>
      <c r="J4618" s="77"/>
      <c r="K4618" s="92"/>
    </row>
    <row r="4619" spans="1:11" ht="13.2" x14ac:dyDescent="0.25">
      <c r="A4619" s="14"/>
      <c r="B4619" s="14"/>
      <c r="C4619" s="14"/>
      <c r="D4619" s="16"/>
      <c r="E4619" s="16"/>
      <c r="F4619" s="14"/>
      <c r="G4619" s="14"/>
      <c r="H4619" s="14"/>
      <c r="I4619" s="15"/>
      <c r="J4619" s="77"/>
      <c r="K4619" s="92"/>
    </row>
    <row r="4620" spans="1:11" ht="13.2" x14ac:dyDescent="0.25">
      <c r="A4620" s="14"/>
      <c r="B4620" s="14"/>
      <c r="C4620" s="14"/>
      <c r="D4620" s="16"/>
      <c r="E4620" s="16"/>
      <c r="F4620" s="14"/>
      <c r="G4620" s="14"/>
      <c r="H4620" s="14"/>
      <c r="I4620" s="15"/>
      <c r="J4620" s="77"/>
      <c r="K4620" s="92"/>
    </row>
    <row r="4621" spans="1:11" ht="13.2" x14ac:dyDescent="0.25">
      <c r="A4621" s="14"/>
      <c r="B4621" s="14"/>
      <c r="C4621" s="14"/>
      <c r="D4621" s="16"/>
      <c r="E4621" s="16"/>
      <c r="F4621" s="14"/>
      <c r="G4621" s="14"/>
      <c r="H4621" s="14"/>
      <c r="I4621" s="15"/>
      <c r="J4621" s="77"/>
      <c r="K4621" s="92"/>
    </row>
    <row r="4622" spans="1:11" ht="13.2" x14ac:dyDescent="0.25">
      <c r="A4622" s="14"/>
      <c r="B4622" s="14"/>
      <c r="C4622" s="14"/>
      <c r="D4622" s="16"/>
      <c r="E4622" s="16"/>
      <c r="F4622" s="14"/>
      <c r="G4622" s="14"/>
      <c r="H4622" s="14"/>
      <c r="I4622" s="15"/>
      <c r="J4622" s="77"/>
      <c r="K4622" s="92"/>
    </row>
    <row r="4623" spans="1:11" ht="13.2" x14ac:dyDescent="0.25">
      <c r="A4623" s="14"/>
      <c r="B4623" s="14"/>
      <c r="C4623" s="14"/>
      <c r="D4623" s="16"/>
      <c r="E4623" s="16"/>
      <c r="F4623" s="14"/>
      <c r="G4623" s="14"/>
      <c r="H4623" s="14"/>
      <c r="I4623" s="15"/>
      <c r="J4623" s="77"/>
      <c r="K4623" s="92"/>
    </row>
    <row r="4624" spans="1:11" ht="13.2" x14ac:dyDescent="0.25">
      <c r="A4624" s="14"/>
      <c r="B4624" s="14"/>
      <c r="C4624" s="14"/>
      <c r="D4624" s="16"/>
      <c r="E4624" s="16"/>
      <c r="F4624" s="14"/>
      <c r="G4624" s="14"/>
      <c r="H4624" s="14"/>
      <c r="I4624" s="15"/>
      <c r="J4624" s="77"/>
      <c r="K4624" s="92"/>
    </row>
    <row r="4625" spans="1:11" ht="13.2" x14ac:dyDescent="0.25">
      <c r="A4625" s="14"/>
      <c r="B4625" s="14"/>
      <c r="C4625" s="14"/>
      <c r="D4625" s="16"/>
      <c r="E4625" s="16"/>
      <c r="F4625" s="14"/>
      <c r="G4625" s="14"/>
      <c r="H4625" s="14"/>
      <c r="I4625" s="15"/>
      <c r="J4625" s="77"/>
      <c r="K4625" s="92"/>
    </row>
    <row r="4626" spans="1:11" ht="13.2" x14ac:dyDescent="0.25">
      <c r="A4626" s="14"/>
      <c r="B4626" s="14"/>
      <c r="C4626" s="14"/>
      <c r="D4626" s="16"/>
      <c r="E4626" s="16"/>
      <c r="F4626" s="14"/>
      <c r="G4626" s="14"/>
      <c r="H4626" s="14"/>
      <c r="I4626" s="15"/>
      <c r="J4626" s="77"/>
      <c r="K4626" s="92"/>
    </row>
    <row r="4627" spans="1:11" ht="13.2" x14ac:dyDescent="0.25">
      <c r="A4627" s="14"/>
      <c r="B4627" s="14"/>
      <c r="C4627" s="14"/>
      <c r="D4627" s="16"/>
      <c r="E4627" s="16"/>
      <c r="F4627" s="14"/>
      <c r="G4627" s="14"/>
      <c r="H4627" s="14"/>
      <c r="I4627" s="15"/>
      <c r="J4627" s="77"/>
      <c r="K4627" s="92"/>
    </row>
    <row r="4628" spans="1:11" ht="13.2" x14ac:dyDescent="0.25">
      <c r="A4628" s="14"/>
      <c r="B4628" s="14"/>
      <c r="C4628" s="14"/>
      <c r="D4628" s="16"/>
      <c r="E4628" s="16"/>
      <c r="F4628" s="14"/>
      <c r="G4628" s="14"/>
      <c r="H4628" s="14"/>
      <c r="I4628" s="15"/>
      <c r="J4628" s="77"/>
      <c r="K4628" s="92"/>
    </row>
    <row r="4629" spans="1:11" ht="13.2" x14ac:dyDescent="0.25">
      <c r="A4629" s="14"/>
      <c r="B4629" s="14"/>
      <c r="C4629" s="14"/>
      <c r="D4629" s="16"/>
      <c r="E4629" s="16"/>
      <c r="F4629" s="14"/>
      <c r="G4629" s="14"/>
      <c r="H4629" s="14"/>
      <c r="I4629" s="15"/>
      <c r="J4629" s="77"/>
      <c r="K4629" s="92"/>
    </row>
    <row r="4630" spans="1:11" ht="13.2" x14ac:dyDescent="0.25">
      <c r="A4630" s="14"/>
      <c r="B4630" s="14"/>
      <c r="C4630" s="14"/>
      <c r="D4630" s="16"/>
      <c r="E4630" s="16"/>
      <c r="F4630" s="14"/>
      <c r="G4630" s="14"/>
      <c r="H4630" s="14"/>
      <c r="I4630" s="15"/>
      <c r="J4630" s="77"/>
      <c r="K4630" s="92"/>
    </row>
    <row r="4631" spans="1:11" ht="13.2" x14ac:dyDescent="0.25">
      <c r="A4631" s="14"/>
      <c r="B4631" s="14"/>
      <c r="C4631" s="14"/>
      <c r="D4631" s="16"/>
      <c r="E4631" s="16"/>
      <c r="F4631" s="14"/>
      <c r="G4631" s="14"/>
      <c r="H4631" s="14"/>
      <c r="I4631" s="15"/>
      <c r="J4631" s="77"/>
      <c r="K4631" s="92"/>
    </row>
    <row r="4632" spans="1:11" ht="13.2" x14ac:dyDescent="0.25">
      <c r="A4632" s="14"/>
      <c r="B4632" s="14"/>
      <c r="C4632" s="14"/>
      <c r="D4632" s="16"/>
      <c r="E4632" s="16"/>
      <c r="F4632" s="14"/>
      <c r="G4632" s="14"/>
      <c r="H4632" s="14"/>
      <c r="I4632" s="15"/>
      <c r="J4632" s="77"/>
      <c r="K4632" s="92"/>
    </row>
    <row r="4633" spans="1:11" ht="13.2" x14ac:dyDescent="0.25">
      <c r="A4633" s="14"/>
      <c r="B4633" s="14"/>
      <c r="C4633" s="14"/>
      <c r="D4633" s="16"/>
      <c r="E4633" s="16"/>
      <c r="F4633" s="14"/>
      <c r="G4633" s="14"/>
      <c r="H4633" s="14"/>
      <c r="I4633" s="15"/>
      <c r="J4633" s="77"/>
      <c r="K4633" s="92"/>
    </row>
    <row r="4634" spans="1:11" ht="13.2" x14ac:dyDescent="0.25">
      <c r="A4634" s="14"/>
      <c r="B4634" s="14"/>
      <c r="C4634" s="14"/>
      <c r="D4634" s="16"/>
      <c r="E4634" s="16"/>
      <c r="F4634" s="14"/>
      <c r="G4634" s="14"/>
      <c r="H4634" s="14"/>
      <c r="I4634" s="15"/>
      <c r="J4634" s="77"/>
      <c r="K4634" s="92"/>
    </row>
    <row r="4635" spans="1:11" ht="13.2" x14ac:dyDescent="0.25">
      <c r="A4635" s="14"/>
      <c r="B4635" s="14"/>
      <c r="C4635" s="14"/>
      <c r="D4635" s="16"/>
      <c r="E4635" s="16"/>
      <c r="F4635" s="14"/>
      <c r="G4635" s="14"/>
      <c r="H4635" s="14"/>
      <c r="I4635" s="15"/>
      <c r="J4635" s="77"/>
      <c r="K4635" s="92"/>
    </row>
    <row r="4636" spans="1:11" ht="13.2" x14ac:dyDescent="0.25">
      <c r="A4636" s="14"/>
      <c r="B4636" s="14"/>
      <c r="C4636" s="14"/>
      <c r="D4636" s="16"/>
      <c r="E4636" s="16"/>
      <c r="F4636" s="14"/>
      <c r="G4636" s="14"/>
      <c r="H4636" s="14"/>
      <c r="I4636" s="15"/>
      <c r="J4636" s="77"/>
      <c r="K4636" s="92"/>
    </row>
    <row r="4637" spans="1:11" ht="13.2" x14ac:dyDescent="0.25">
      <c r="A4637" s="14"/>
      <c r="B4637" s="14"/>
      <c r="C4637" s="14"/>
      <c r="D4637" s="16"/>
      <c r="E4637" s="16"/>
      <c r="F4637" s="14"/>
      <c r="G4637" s="14"/>
      <c r="H4637" s="14"/>
      <c r="I4637" s="15"/>
      <c r="J4637" s="77"/>
      <c r="K4637" s="92"/>
    </row>
    <row r="4638" spans="1:11" ht="13.2" x14ac:dyDescent="0.25">
      <c r="A4638" s="14"/>
      <c r="B4638" s="14"/>
      <c r="C4638" s="14"/>
      <c r="D4638" s="16"/>
      <c r="E4638" s="16"/>
      <c r="F4638" s="14"/>
      <c r="G4638" s="14"/>
      <c r="H4638" s="14"/>
      <c r="I4638" s="15"/>
      <c r="J4638" s="77"/>
      <c r="K4638" s="92"/>
    </row>
    <row r="4639" spans="1:11" ht="13.2" x14ac:dyDescent="0.25">
      <c r="A4639" s="14"/>
      <c r="B4639" s="14"/>
      <c r="C4639" s="14"/>
      <c r="D4639" s="16"/>
      <c r="E4639" s="16"/>
      <c r="F4639" s="14"/>
      <c r="G4639" s="14"/>
      <c r="H4639" s="14"/>
      <c r="I4639" s="15"/>
      <c r="J4639" s="77"/>
      <c r="K4639" s="92"/>
    </row>
    <row r="4640" spans="1:11" ht="13.2" x14ac:dyDescent="0.25">
      <c r="A4640" s="14"/>
      <c r="B4640" s="14"/>
      <c r="C4640" s="14"/>
      <c r="D4640" s="16"/>
      <c r="E4640" s="16"/>
      <c r="F4640" s="14"/>
      <c r="G4640" s="14"/>
      <c r="H4640" s="14"/>
      <c r="I4640" s="15"/>
      <c r="J4640" s="77"/>
      <c r="K4640" s="92"/>
    </row>
    <row r="4641" spans="1:11" ht="13.2" x14ac:dyDescent="0.25">
      <c r="A4641" s="14"/>
      <c r="B4641" s="14"/>
      <c r="C4641" s="14"/>
      <c r="D4641" s="16"/>
      <c r="E4641" s="16"/>
      <c r="F4641" s="14"/>
      <c r="G4641" s="14"/>
      <c r="H4641" s="14"/>
      <c r="I4641" s="15"/>
      <c r="J4641" s="77"/>
      <c r="K4641" s="92"/>
    </row>
    <row r="4642" spans="1:11" ht="13.2" x14ac:dyDescent="0.25">
      <c r="A4642" s="14"/>
      <c r="B4642" s="14"/>
      <c r="C4642" s="14"/>
      <c r="D4642" s="16"/>
      <c r="E4642" s="16"/>
      <c r="F4642" s="14"/>
      <c r="G4642" s="14"/>
      <c r="H4642" s="14"/>
      <c r="I4642" s="15"/>
      <c r="J4642" s="77"/>
      <c r="K4642" s="92"/>
    </row>
    <row r="4643" spans="1:11" ht="13.2" x14ac:dyDescent="0.25">
      <c r="A4643" s="14"/>
      <c r="B4643" s="14"/>
      <c r="C4643" s="14"/>
      <c r="D4643" s="16"/>
      <c r="E4643" s="16"/>
      <c r="F4643" s="14"/>
      <c r="G4643" s="14"/>
      <c r="H4643" s="14"/>
      <c r="I4643" s="15"/>
      <c r="J4643" s="77"/>
      <c r="K4643" s="92"/>
    </row>
    <row r="4644" spans="1:11" ht="13.2" x14ac:dyDescent="0.25">
      <c r="A4644" s="14"/>
      <c r="B4644" s="14"/>
      <c r="C4644" s="14"/>
      <c r="D4644" s="16"/>
      <c r="E4644" s="16"/>
      <c r="F4644" s="14"/>
      <c r="G4644" s="14"/>
      <c r="H4644" s="14"/>
      <c r="I4644" s="15"/>
      <c r="J4644" s="77"/>
      <c r="K4644" s="92"/>
    </row>
    <row r="4645" spans="1:11" ht="13.2" x14ac:dyDescent="0.25">
      <c r="A4645" s="14"/>
      <c r="B4645" s="14"/>
      <c r="C4645" s="14"/>
      <c r="D4645" s="16"/>
      <c r="E4645" s="16"/>
      <c r="F4645" s="14"/>
      <c r="G4645" s="14"/>
      <c r="H4645" s="14"/>
      <c r="I4645" s="15"/>
      <c r="J4645" s="77"/>
      <c r="K4645" s="92"/>
    </row>
    <row r="4646" spans="1:11" ht="13.2" x14ac:dyDescent="0.25">
      <c r="A4646" s="14"/>
      <c r="B4646" s="14"/>
      <c r="C4646" s="14"/>
      <c r="D4646" s="16"/>
      <c r="E4646" s="16"/>
      <c r="F4646" s="14"/>
      <c r="G4646" s="14"/>
      <c r="H4646" s="14"/>
      <c r="I4646" s="15"/>
      <c r="J4646" s="77"/>
      <c r="K4646" s="92"/>
    </row>
    <row r="4647" spans="1:11" ht="13.2" x14ac:dyDescent="0.25">
      <c r="A4647" s="14"/>
      <c r="B4647" s="14"/>
      <c r="C4647" s="14"/>
      <c r="D4647" s="16"/>
      <c r="E4647" s="16"/>
      <c r="F4647" s="14"/>
      <c r="G4647" s="14"/>
      <c r="H4647" s="14"/>
      <c r="I4647" s="15"/>
      <c r="J4647" s="77"/>
      <c r="K4647" s="92"/>
    </row>
    <row r="4648" spans="1:11" ht="13.2" x14ac:dyDescent="0.25">
      <c r="A4648" s="14"/>
      <c r="B4648" s="14"/>
      <c r="C4648" s="14"/>
      <c r="D4648" s="16"/>
      <c r="E4648" s="16"/>
      <c r="F4648" s="14"/>
      <c r="G4648" s="14"/>
      <c r="H4648" s="14"/>
      <c r="I4648" s="15"/>
      <c r="J4648" s="77"/>
      <c r="K4648" s="92"/>
    </row>
    <row r="4649" spans="1:11" ht="13.2" x14ac:dyDescent="0.25">
      <c r="A4649" s="14"/>
      <c r="B4649" s="14"/>
      <c r="C4649" s="14"/>
      <c r="D4649" s="16"/>
      <c r="E4649" s="16"/>
      <c r="F4649" s="14"/>
      <c r="G4649" s="14"/>
      <c r="H4649" s="14"/>
      <c r="I4649" s="15"/>
      <c r="J4649" s="77"/>
      <c r="K4649" s="92"/>
    </row>
    <row r="4650" spans="1:11" ht="13.2" x14ac:dyDescent="0.25">
      <c r="A4650" s="14"/>
      <c r="B4650" s="14"/>
      <c r="C4650" s="14"/>
      <c r="D4650" s="16"/>
      <c r="E4650" s="16"/>
      <c r="F4650" s="14"/>
      <c r="G4650" s="14"/>
      <c r="H4650" s="14"/>
      <c r="I4650" s="15"/>
      <c r="J4650" s="77"/>
      <c r="K4650" s="92"/>
    </row>
    <row r="4651" spans="1:11" ht="13.2" x14ac:dyDescent="0.25">
      <c r="A4651" s="14"/>
      <c r="B4651" s="14"/>
      <c r="C4651" s="14"/>
      <c r="D4651" s="16"/>
      <c r="E4651" s="16"/>
      <c r="F4651" s="14"/>
      <c r="G4651" s="14"/>
      <c r="H4651" s="14"/>
      <c r="I4651" s="15"/>
      <c r="J4651" s="77"/>
      <c r="K4651" s="92"/>
    </row>
    <row r="4652" spans="1:11" ht="13.2" x14ac:dyDescent="0.25">
      <c r="A4652" s="14"/>
      <c r="B4652" s="14"/>
      <c r="C4652" s="14"/>
      <c r="D4652" s="16"/>
      <c r="E4652" s="16"/>
      <c r="F4652" s="14"/>
      <c r="G4652" s="14"/>
      <c r="H4652" s="14"/>
      <c r="I4652" s="15"/>
      <c r="J4652" s="77"/>
      <c r="K4652" s="92"/>
    </row>
    <row r="4653" spans="1:11" ht="13.2" x14ac:dyDescent="0.25">
      <c r="A4653" s="14"/>
      <c r="B4653" s="14"/>
      <c r="C4653" s="14"/>
      <c r="D4653" s="16"/>
      <c r="E4653" s="16"/>
      <c r="F4653" s="14"/>
      <c r="G4653" s="14"/>
      <c r="H4653" s="14"/>
      <c r="I4653" s="15"/>
      <c r="J4653" s="77"/>
      <c r="K4653" s="92"/>
    </row>
    <row r="4654" spans="1:11" ht="13.2" x14ac:dyDescent="0.25">
      <c r="A4654" s="14"/>
      <c r="B4654" s="14"/>
      <c r="C4654" s="14"/>
      <c r="D4654" s="16"/>
      <c r="E4654" s="16"/>
      <c r="F4654" s="14"/>
      <c r="G4654" s="14"/>
      <c r="H4654" s="14"/>
      <c r="I4654" s="15"/>
      <c r="J4654" s="77"/>
      <c r="K4654" s="92"/>
    </row>
    <row r="4655" spans="1:11" ht="13.2" x14ac:dyDescent="0.25">
      <c r="A4655" s="14"/>
      <c r="B4655" s="14"/>
      <c r="C4655" s="14"/>
      <c r="D4655" s="16"/>
      <c r="E4655" s="16"/>
      <c r="F4655" s="14"/>
      <c r="G4655" s="14"/>
      <c r="H4655" s="14"/>
      <c r="I4655" s="15"/>
      <c r="J4655" s="77"/>
      <c r="K4655" s="92"/>
    </row>
    <row r="4656" spans="1:11" ht="13.2" x14ac:dyDescent="0.25">
      <c r="A4656" s="14"/>
      <c r="B4656" s="14"/>
      <c r="C4656" s="14"/>
      <c r="D4656" s="16"/>
      <c r="E4656" s="16"/>
      <c r="F4656" s="14"/>
      <c r="G4656" s="14"/>
      <c r="H4656" s="14"/>
      <c r="I4656" s="15"/>
      <c r="J4656" s="77"/>
      <c r="K4656" s="92"/>
    </row>
    <row r="4657" spans="1:11" ht="13.2" x14ac:dyDescent="0.25">
      <c r="A4657" s="14"/>
      <c r="B4657" s="14"/>
      <c r="C4657" s="14"/>
      <c r="D4657" s="16"/>
      <c r="E4657" s="16"/>
      <c r="F4657" s="14"/>
      <c r="G4657" s="14"/>
      <c r="H4657" s="14"/>
      <c r="I4657" s="15"/>
      <c r="J4657" s="77"/>
      <c r="K4657" s="92"/>
    </row>
    <row r="4658" spans="1:11" ht="13.2" x14ac:dyDescent="0.25">
      <c r="A4658" s="14"/>
      <c r="B4658" s="14"/>
      <c r="C4658" s="14"/>
      <c r="D4658" s="16"/>
      <c r="E4658" s="16"/>
      <c r="F4658" s="14"/>
      <c r="G4658" s="14"/>
      <c r="H4658" s="14"/>
      <c r="I4658" s="15"/>
      <c r="J4658" s="77"/>
      <c r="K4658" s="92"/>
    </row>
    <row r="4659" spans="1:11" ht="13.2" x14ac:dyDescent="0.25">
      <c r="A4659" s="14"/>
      <c r="B4659" s="14"/>
      <c r="C4659" s="14"/>
      <c r="D4659" s="16"/>
      <c r="E4659" s="16"/>
      <c r="F4659" s="14"/>
      <c r="G4659" s="14"/>
      <c r="H4659" s="14"/>
      <c r="I4659" s="15"/>
      <c r="J4659" s="77"/>
      <c r="K4659" s="92"/>
    </row>
    <row r="4660" spans="1:11" ht="13.2" x14ac:dyDescent="0.25">
      <c r="A4660" s="14"/>
      <c r="B4660" s="14"/>
      <c r="C4660" s="14"/>
      <c r="D4660" s="16"/>
      <c r="E4660" s="16"/>
      <c r="F4660" s="14"/>
      <c r="G4660" s="14"/>
      <c r="H4660" s="14"/>
      <c r="I4660" s="15"/>
      <c r="J4660" s="77"/>
      <c r="K4660" s="92"/>
    </row>
    <row r="4661" spans="1:11" ht="13.2" x14ac:dyDescent="0.25">
      <c r="A4661" s="14"/>
      <c r="B4661" s="14"/>
      <c r="C4661" s="14"/>
      <c r="D4661" s="16"/>
      <c r="E4661" s="16"/>
      <c r="F4661" s="14"/>
      <c r="G4661" s="14"/>
      <c r="H4661" s="14"/>
      <c r="I4661" s="15"/>
      <c r="J4661" s="77"/>
      <c r="K4661" s="92"/>
    </row>
    <row r="4662" spans="1:11" ht="13.2" x14ac:dyDescent="0.25">
      <c r="A4662" s="14"/>
      <c r="B4662" s="14"/>
      <c r="C4662" s="14"/>
      <c r="D4662" s="16"/>
      <c r="E4662" s="16"/>
      <c r="F4662" s="14"/>
      <c r="G4662" s="14"/>
      <c r="H4662" s="14"/>
      <c r="I4662" s="15"/>
      <c r="J4662" s="77"/>
      <c r="K4662" s="92"/>
    </row>
    <row r="4663" spans="1:11" ht="13.2" x14ac:dyDescent="0.25">
      <c r="A4663" s="14"/>
      <c r="B4663" s="14"/>
      <c r="C4663" s="14"/>
      <c r="D4663" s="16"/>
      <c r="E4663" s="16"/>
      <c r="F4663" s="14"/>
      <c r="G4663" s="14"/>
      <c r="H4663" s="14"/>
      <c r="I4663" s="15"/>
      <c r="J4663" s="77"/>
      <c r="K4663" s="92"/>
    </row>
    <row r="4664" spans="1:11" ht="13.2" x14ac:dyDescent="0.25">
      <c r="A4664" s="14"/>
      <c r="B4664" s="14"/>
      <c r="C4664" s="14"/>
      <c r="D4664" s="16"/>
      <c r="E4664" s="16"/>
      <c r="F4664" s="14"/>
      <c r="G4664" s="14"/>
      <c r="H4664" s="14"/>
      <c r="I4664" s="15"/>
      <c r="J4664" s="77"/>
      <c r="K4664" s="92"/>
    </row>
    <row r="4665" spans="1:11" ht="13.2" x14ac:dyDescent="0.25">
      <c r="A4665" s="14"/>
      <c r="B4665" s="14"/>
      <c r="C4665" s="14"/>
      <c r="D4665" s="16"/>
      <c r="E4665" s="16"/>
      <c r="F4665" s="14"/>
      <c r="G4665" s="14"/>
      <c r="H4665" s="14"/>
      <c r="I4665" s="15"/>
      <c r="J4665" s="77"/>
      <c r="K4665" s="92"/>
    </row>
    <row r="4666" spans="1:11" ht="13.2" x14ac:dyDescent="0.25">
      <c r="A4666" s="14"/>
      <c r="B4666" s="14"/>
      <c r="C4666" s="14"/>
      <c r="D4666" s="16"/>
      <c r="E4666" s="16"/>
      <c r="F4666" s="14"/>
      <c r="G4666" s="14"/>
      <c r="H4666" s="14"/>
      <c r="I4666" s="15"/>
      <c r="J4666" s="77"/>
      <c r="K4666" s="92"/>
    </row>
    <row r="4667" spans="1:11" ht="13.2" x14ac:dyDescent="0.25">
      <c r="A4667" s="14"/>
      <c r="B4667" s="14"/>
      <c r="C4667" s="14"/>
      <c r="D4667" s="16"/>
      <c r="E4667" s="16"/>
      <c r="F4667" s="14"/>
      <c r="G4667" s="14"/>
      <c r="H4667" s="14"/>
      <c r="I4667" s="15"/>
      <c r="J4667" s="77"/>
      <c r="K4667" s="92"/>
    </row>
    <row r="4668" spans="1:11" ht="13.2" x14ac:dyDescent="0.25">
      <c r="A4668" s="14"/>
      <c r="B4668" s="14"/>
      <c r="C4668" s="14"/>
      <c r="D4668" s="16"/>
      <c r="E4668" s="16"/>
      <c r="F4668" s="14"/>
      <c r="G4668" s="14"/>
      <c r="H4668" s="14"/>
      <c r="I4668" s="15"/>
      <c r="J4668" s="77"/>
      <c r="K4668" s="92"/>
    </row>
    <row r="4669" spans="1:11" ht="13.2" x14ac:dyDescent="0.25">
      <c r="A4669" s="14"/>
      <c r="B4669" s="14"/>
      <c r="C4669" s="14"/>
      <c r="D4669" s="16"/>
      <c r="E4669" s="16"/>
      <c r="F4669" s="14"/>
      <c r="G4669" s="14"/>
      <c r="H4669" s="14"/>
      <c r="I4669" s="15"/>
      <c r="J4669" s="77"/>
      <c r="K4669" s="92"/>
    </row>
    <row r="4670" spans="1:11" ht="13.2" x14ac:dyDescent="0.25">
      <c r="A4670" s="14"/>
      <c r="B4670" s="14"/>
      <c r="C4670" s="14"/>
      <c r="D4670" s="16"/>
      <c r="E4670" s="16"/>
      <c r="F4670" s="14"/>
      <c r="G4670" s="14"/>
      <c r="H4670" s="14"/>
      <c r="I4670" s="15"/>
      <c r="J4670" s="77"/>
      <c r="K4670" s="92"/>
    </row>
    <row r="4671" spans="1:11" ht="13.2" x14ac:dyDescent="0.25">
      <c r="A4671" s="14"/>
      <c r="B4671" s="14"/>
      <c r="C4671" s="14"/>
      <c r="D4671" s="16"/>
      <c r="E4671" s="16"/>
      <c r="F4671" s="14"/>
      <c r="G4671" s="14"/>
      <c r="H4671" s="14"/>
      <c r="I4671" s="15"/>
      <c r="J4671" s="77"/>
      <c r="K4671" s="92"/>
    </row>
    <row r="4672" spans="1:11" ht="13.2" x14ac:dyDescent="0.25">
      <c r="A4672" s="14"/>
      <c r="B4672" s="14"/>
      <c r="C4672" s="14"/>
      <c r="D4672" s="16"/>
      <c r="E4672" s="16"/>
      <c r="F4672" s="14"/>
      <c r="G4672" s="14"/>
      <c r="H4672" s="14"/>
      <c r="I4672" s="15"/>
      <c r="J4672" s="77"/>
      <c r="K4672" s="92"/>
    </row>
    <row r="4673" spans="1:11" ht="13.2" x14ac:dyDescent="0.25">
      <c r="A4673" s="14"/>
      <c r="B4673" s="14"/>
      <c r="C4673" s="14"/>
      <c r="D4673" s="16"/>
      <c r="E4673" s="16"/>
      <c r="F4673" s="14"/>
      <c r="G4673" s="14"/>
      <c r="H4673" s="14"/>
      <c r="I4673" s="15"/>
      <c r="J4673" s="77"/>
      <c r="K4673" s="92"/>
    </row>
    <row r="4674" spans="1:11" ht="13.2" x14ac:dyDescent="0.25">
      <c r="A4674" s="14"/>
      <c r="B4674" s="14"/>
      <c r="C4674" s="14"/>
      <c r="D4674" s="16"/>
      <c r="E4674" s="16"/>
      <c r="F4674" s="14"/>
      <c r="G4674" s="14"/>
      <c r="H4674" s="14"/>
      <c r="I4674" s="15"/>
      <c r="J4674" s="77"/>
      <c r="K4674" s="92"/>
    </row>
    <row r="4675" spans="1:11" ht="13.2" x14ac:dyDescent="0.25">
      <c r="A4675" s="14"/>
      <c r="B4675" s="14"/>
      <c r="C4675" s="14"/>
      <c r="D4675" s="16"/>
      <c r="E4675" s="16"/>
      <c r="F4675" s="14"/>
      <c r="G4675" s="14"/>
      <c r="H4675" s="14"/>
      <c r="I4675" s="15"/>
      <c r="J4675" s="77"/>
      <c r="K4675" s="92"/>
    </row>
    <row r="4676" spans="1:11" ht="13.2" x14ac:dyDescent="0.25">
      <c r="A4676" s="14"/>
      <c r="B4676" s="14"/>
      <c r="C4676" s="14"/>
      <c r="D4676" s="16"/>
      <c r="E4676" s="16"/>
      <c r="F4676" s="14"/>
      <c r="G4676" s="14"/>
      <c r="H4676" s="14"/>
      <c r="I4676" s="15"/>
      <c r="J4676" s="77"/>
      <c r="K4676" s="92"/>
    </row>
    <row r="4677" spans="1:11" ht="13.2" x14ac:dyDescent="0.25">
      <c r="A4677" s="14"/>
      <c r="B4677" s="14"/>
      <c r="C4677" s="14"/>
      <c r="D4677" s="16"/>
      <c r="E4677" s="16"/>
      <c r="F4677" s="14"/>
      <c r="G4677" s="14"/>
      <c r="H4677" s="14"/>
      <c r="I4677" s="15"/>
      <c r="J4677" s="77"/>
      <c r="K4677" s="92"/>
    </row>
    <row r="4678" spans="1:11" ht="13.2" x14ac:dyDescent="0.25">
      <c r="A4678" s="14"/>
      <c r="B4678" s="14"/>
      <c r="C4678" s="14"/>
      <c r="D4678" s="16"/>
      <c r="E4678" s="16"/>
      <c r="F4678" s="14"/>
      <c r="G4678" s="14"/>
      <c r="H4678" s="14"/>
      <c r="I4678" s="15"/>
      <c r="J4678" s="77"/>
      <c r="K4678" s="92"/>
    </row>
    <row r="4679" spans="1:11" ht="13.2" x14ac:dyDescent="0.25">
      <c r="A4679" s="14"/>
      <c r="B4679" s="14"/>
      <c r="C4679" s="14"/>
      <c r="D4679" s="16"/>
      <c r="E4679" s="16"/>
      <c r="F4679" s="14"/>
      <c r="G4679" s="14"/>
      <c r="H4679" s="14"/>
      <c r="I4679" s="15"/>
      <c r="J4679" s="77"/>
      <c r="K4679" s="92"/>
    </row>
    <row r="4680" spans="1:11" ht="13.2" x14ac:dyDescent="0.25">
      <c r="A4680" s="14"/>
      <c r="B4680" s="14"/>
      <c r="C4680" s="14"/>
      <c r="D4680" s="16"/>
      <c r="E4680" s="16"/>
      <c r="F4680" s="14"/>
      <c r="G4680" s="14"/>
      <c r="H4680" s="14"/>
      <c r="I4680" s="15"/>
      <c r="J4680" s="77"/>
      <c r="K4680" s="92"/>
    </row>
    <row r="4681" spans="1:11" ht="13.2" x14ac:dyDescent="0.25">
      <c r="A4681" s="14"/>
      <c r="B4681" s="14"/>
      <c r="C4681" s="14"/>
      <c r="D4681" s="16"/>
      <c r="E4681" s="16"/>
      <c r="F4681" s="14"/>
      <c r="G4681" s="14"/>
      <c r="H4681" s="14"/>
      <c r="I4681" s="15"/>
      <c r="J4681" s="77"/>
      <c r="K4681" s="92"/>
    </row>
    <row r="4682" spans="1:11" ht="13.2" x14ac:dyDescent="0.25">
      <c r="A4682" s="14"/>
      <c r="B4682" s="14"/>
      <c r="C4682" s="14"/>
      <c r="D4682" s="16"/>
      <c r="E4682" s="16"/>
      <c r="F4682" s="14"/>
      <c r="G4682" s="14"/>
      <c r="H4682" s="14"/>
      <c r="I4682" s="15"/>
      <c r="J4682" s="77"/>
      <c r="K4682" s="92"/>
    </row>
    <row r="4683" spans="1:11" ht="13.2" x14ac:dyDescent="0.25">
      <c r="A4683" s="14"/>
      <c r="B4683" s="14"/>
      <c r="C4683" s="14"/>
      <c r="D4683" s="16"/>
      <c r="E4683" s="16"/>
      <c r="F4683" s="14"/>
      <c r="G4683" s="14"/>
      <c r="H4683" s="14"/>
      <c r="I4683" s="15"/>
      <c r="J4683" s="77"/>
      <c r="K4683" s="92"/>
    </row>
    <row r="4684" spans="1:11" ht="13.2" x14ac:dyDescent="0.25">
      <c r="A4684" s="14"/>
      <c r="B4684" s="14"/>
      <c r="C4684" s="14"/>
      <c r="D4684" s="16"/>
      <c r="E4684" s="16"/>
      <c r="F4684" s="14"/>
      <c r="G4684" s="14"/>
      <c r="H4684" s="14"/>
      <c r="I4684" s="15"/>
      <c r="J4684" s="77"/>
      <c r="K4684" s="92"/>
    </row>
    <row r="4685" spans="1:11" ht="13.2" x14ac:dyDescent="0.25">
      <c r="A4685" s="14"/>
      <c r="B4685" s="14"/>
      <c r="C4685" s="14"/>
      <c r="D4685" s="16"/>
      <c r="E4685" s="16"/>
      <c r="F4685" s="14"/>
      <c r="G4685" s="14"/>
      <c r="H4685" s="14"/>
      <c r="I4685" s="15"/>
      <c r="J4685" s="77"/>
      <c r="K4685" s="92"/>
    </row>
    <row r="4686" spans="1:11" ht="13.2" x14ac:dyDescent="0.25">
      <c r="A4686" s="14"/>
      <c r="B4686" s="14"/>
      <c r="C4686" s="14"/>
      <c r="D4686" s="16"/>
      <c r="E4686" s="16"/>
      <c r="F4686" s="14"/>
      <c r="G4686" s="14"/>
      <c r="H4686" s="14"/>
      <c r="I4686" s="15"/>
      <c r="J4686" s="77"/>
      <c r="K4686" s="92"/>
    </row>
    <row r="4687" spans="1:11" ht="13.2" x14ac:dyDescent="0.25">
      <c r="A4687" s="14"/>
      <c r="B4687" s="14"/>
      <c r="C4687" s="14"/>
      <c r="D4687" s="16"/>
      <c r="E4687" s="16"/>
      <c r="F4687" s="14"/>
      <c r="G4687" s="14"/>
      <c r="H4687" s="14"/>
      <c r="I4687" s="15"/>
      <c r="J4687" s="77"/>
      <c r="K4687" s="92"/>
    </row>
    <row r="4688" spans="1:11" ht="13.2" x14ac:dyDescent="0.25">
      <c r="A4688" s="14"/>
      <c r="B4688" s="14"/>
      <c r="C4688" s="14"/>
      <c r="D4688" s="16"/>
      <c r="E4688" s="16"/>
      <c r="F4688" s="14"/>
      <c r="G4688" s="14"/>
      <c r="H4688" s="14"/>
      <c r="I4688" s="15"/>
      <c r="J4688" s="77"/>
      <c r="K4688" s="92"/>
    </row>
    <row r="4689" spans="1:11" ht="13.2" x14ac:dyDescent="0.25">
      <c r="A4689" s="14"/>
      <c r="B4689" s="14"/>
      <c r="C4689" s="14"/>
      <c r="D4689" s="16"/>
      <c r="E4689" s="16"/>
      <c r="F4689" s="14"/>
      <c r="G4689" s="14"/>
      <c r="H4689" s="14"/>
      <c r="I4689" s="15"/>
      <c r="J4689" s="77"/>
      <c r="K4689" s="92"/>
    </row>
    <row r="4690" spans="1:11" ht="13.2" x14ac:dyDescent="0.25">
      <c r="A4690" s="14"/>
      <c r="B4690" s="14"/>
      <c r="C4690" s="14"/>
      <c r="D4690" s="16"/>
      <c r="E4690" s="16"/>
      <c r="F4690" s="14"/>
      <c r="G4690" s="14"/>
      <c r="H4690" s="14"/>
      <c r="I4690" s="15"/>
      <c r="J4690" s="77"/>
      <c r="K4690" s="92"/>
    </row>
    <row r="4691" spans="1:11" ht="13.2" x14ac:dyDescent="0.25">
      <c r="A4691" s="14"/>
      <c r="B4691" s="14"/>
      <c r="C4691" s="14"/>
      <c r="D4691" s="16"/>
      <c r="E4691" s="16"/>
      <c r="F4691" s="14"/>
      <c r="G4691" s="14"/>
      <c r="H4691" s="14"/>
      <c r="I4691" s="15"/>
      <c r="J4691" s="77"/>
      <c r="K4691" s="92"/>
    </row>
    <row r="4692" spans="1:11" ht="13.2" x14ac:dyDescent="0.25">
      <c r="A4692" s="14"/>
      <c r="B4692" s="14"/>
      <c r="C4692" s="14"/>
      <c r="D4692" s="16"/>
      <c r="E4692" s="16"/>
      <c r="F4692" s="14"/>
      <c r="G4692" s="14"/>
      <c r="H4692" s="14"/>
      <c r="I4692" s="15"/>
      <c r="J4692" s="77"/>
      <c r="K4692" s="92"/>
    </row>
    <row r="4693" spans="1:11" ht="13.2" x14ac:dyDescent="0.25">
      <c r="A4693" s="14"/>
      <c r="B4693" s="14"/>
      <c r="C4693" s="14"/>
      <c r="D4693" s="16"/>
      <c r="E4693" s="16"/>
      <c r="F4693" s="14"/>
      <c r="G4693" s="14"/>
      <c r="H4693" s="14"/>
      <c r="I4693" s="15"/>
      <c r="J4693" s="77"/>
      <c r="K4693" s="92"/>
    </row>
    <row r="4694" spans="1:11" ht="13.2" x14ac:dyDescent="0.25">
      <c r="A4694" s="14"/>
      <c r="B4694" s="14"/>
      <c r="C4694" s="14"/>
      <c r="D4694" s="16"/>
      <c r="E4694" s="16"/>
      <c r="F4694" s="14"/>
      <c r="G4694" s="14"/>
      <c r="H4694" s="14"/>
      <c r="I4694" s="15"/>
      <c r="J4694" s="77"/>
      <c r="K4694" s="92"/>
    </row>
    <row r="4695" spans="1:11" ht="13.2" x14ac:dyDescent="0.25">
      <c r="A4695" s="14"/>
      <c r="B4695" s="14"/>
      <c r="C4695" s="14"/>
      <c r="D4695" s="16"/>
      <c r="E4695" s="16"/>
      <c r="F4695" s="14"/>
      <c r="G4695" s="14"/>
      <c r="H4695" s="14"/>
      <c r="I4695" s="15"/>
      <c r="J4695" s="77"/>
      <c r="K4695" s="92"/>
    </row>
    <row r="4696" spans="1:11" ht="13.2" x14ac:dyDescent="0.25">
      <c r="A4696" s="14"/>
      <c r="B4696" s="14"/>
      <c r="C4696" s="14"/>
      <c r="D4696" s="16"/>
      <c r="E4696" s="16"/>
      <c r="F4696" s="14"/>
      <c r="G4696" s="14"/>
      <c r="H4696" s="14"/>
      <c r="I4696" s="15"/>
      <c r="J4696" s="77"/>
      <c r="K4696" s="92"/>
    </row>
    <row r="4697" spans="1:11" ht="13.2" x14ac:dyDescent="0.25">
      <c r="A4697" s="14"/>
      <c r="B4697" s="14"/>
      <c r="C4697" s="14"/>
      <c r="D4697" s="16"/>
      <c r="E4697" s="16"/>
      <c r="F4697" s="14"/>
      <c r="G4697" s="14"/>
      <c r="H4697" s="14"/>
      <c r="I4697" s="15"/>
      <c r="J4697" s="77"/>
      <c r="K4697" s="92"/>
    </row>
    <row r="4698" spans="1:11" ht="13.2" x14ac:dyDescent="0.25">
      <c r="A4698" s="14"/>
      <c r="B4698" s="14"/>
      <c r="C4698" s="14"/>
      <c r="D4698" s="16"/>
      <c r="E4698" s="16"/>
      <c r="F4698" s="14"/>
      <c r="G4698" s="14"/>
      <c r="H4698" s="14"/>
      <c r="I4698" s="15"/>
      <c r="J4698" s="77"/>
      <c r="K4698" s="92"/>
    </row>
    <row r="4699" spans="1:11" ht="13.2" x14ac:dyDescent="0.25">
      <c r="A4699" s="14"/>
      <c r="B4699" s="14"/>
      <c r="C4699" s="14"/>
      <c r="D4699" s="16"/>
      <c r="E4699" s="16"/>
      <c r="F4699" s="14"/>
      <c r="G4699" s="14"/>
      <c r="H4699" s="14"/>
      <c r="I4699" s="15"/>
      <c r="J4699" s="77"/>
      <c r="K4699" s="92"/>
    </row>
    <row r="4700" spans="1:11" ht="13.2" x14ac:dyDescent="0.25">
      <c r="A4700" s="14"/>
      <c r="B4700" s="14"/>
      <c r="C4700" s="14"/>
      <c r="D4700" s="16"/>
      <c r="E4700" s="16"/>
      <c r="F4700" s="14"/>
      <c r="G4700" s="14"/>
      <c r="H4700" s="14"/>
      <c r="I4700" s="15"/>
      <c r="J4700" s="77"/>
      <c r="K4700" s="92"/>
    </row>
    <row r="4701" spans="1:11" ht="13.2" x14ac:dyDescent="0.25">
      <c r="A4701" s="14"/>
      <c r="B4701" s="14"/>
      <c r="C4701" s="14"/>
      <c r="D4701" s="16"/>
      <c r="E4701" s="16"/>
      <c r="F4701" s="14"/>
      <c r="G4701" s="14"/>
      <c r="H4701" s="14"/>
      <c r="I4701" s="15"/>
      <c r="J4701" s="77"/>
      <c r="K4701" s="92"/>
    </row>
    <row r="4702" spans="1:11" ht="13.2" x14ac:dyDescent="0.25">
      <c r="A4702" s="14"/>
      <c r="B4702" s="14"/>
      <c r="C4702" s="14"/>
      <c r="D4702" s="16"/>
      <c r="E4702" s="16"/>
      <c r="F4702" s="14"/>
      <c r="G4702" s="14"/>
      <c r="H4702" s="14"/>
      <c r="I4702" s="15"/>
      <c r="J4702" s="77"/>
      <c r="K4702" s="92"/>
    </row>
    <row r="4703" spans="1:11" ht="13.2" x14ac:dyDescent="0.25">
      <c r="A4703" s="14"/>
      <c r="B4703" s="14"/>
      <c r="C4703" s="14"/>
      <c r="D4703" s="16"/>
      <c r="E4703" s="16"/>
      <c r="F4703" s="14"/>
      <c r="G4703" s="14"/>
      <c r="H4703" s="14"/>
      <c r="I4703" s="15"/>
      <c r="J4703" s="77"/>
      <c r="K4703" s="92"/>
    </row>
    <row r="4704" spans="1:11" ht="13.2" x14ac:dyDescent="0.25">
      <c r="A4704" s="14"/>
      <c r="B4704" s="14"/>
      <c r="C4704" s="14"/>
      <c r="D4704" s="16"/>
      <c r="E4704" s="16"/>
      <c r="F4704" s="14"/>
      <c r="G4704" s="14"/>
      <c r="H4704" s="14"/>
      <c r="I4704" s="15"/>
      <c r="J4704" s="77"/>
      <c r="K4704" s="92"/>
    </row>
    <row r="4705" spans="1:11" ht="13.2" x14ac:dyDescent="0.25">
      <c r="A4705" s="14"/>
      <c r="B4705" s="14"/>
      <c r="C4705" s="14"/>
      <c r="D4705" s="16"/>
      <c r="E4705" s="16"/>
      <c r="F4705" s="14"/>
      <c r="G4705" s="14"/>
      <c r="H4705" s="14"/>
      <c r="I4705" s="15"/>
      <c r="J4705" s="77"/>
      <c r="K4705" s="92"/>
    </row>
    <row r="4706" spans="1:11" ht="13.2" x14ac:dyDescent="0.25">
      <c r="A4706" s="14"/>
      <c r="B4706" s="14"/>
      <c r="C4706" s="14"/>
      <c r="D4706" s="16"/>
      <c r="E4706" s="16"/>
      <c r="F4706" s="14"/>
      <c r="G4706" s="14"/>
      <c r="H4706" s="14"/>
      <c r="I4706" s="15"/>
      <c r="J4706" s="77"/>
      <c r="K4706" s="92"/>
    </row>
    <row r="4707" spans="1:11" ht="13.2" x14ac:dyDescent="0.25">
      <c r="A4707" s="14"/>
      <c r="B4707" s="14"/>
      <c r="C4707" s="14"/>
      <c r="D4707" s="16"/>
      <c r="E4707" s="16"/>
      <c r="F4707" s="14"/>
      <c r="G4707" s="14"/>
      <c r="H4707" s="14"/>
      <c r="I4707" s="15"/>
      <c r="J4707" s="77"/>
      <c r="K4707" s="92"/>
    </row>
    <row r="4708" spans="1:11" ht="13.2" x14ac:dyDescent="0.25">
      <c r="A4708" s="14"/>
      <c r="B4708" s="14"/>
      <c r="C4708" s="14"/>
      <c r="D4708" s="16"/>
      <c r="E4708" s="16"/>
      <c r="F4708" s="14"/>
      <c r="G4708" s="14"/>
      <c r="H4708" s="14"/>
      <c r="I4708" s="15"/>
      <c r="J4708" s="77"/>
      <c r="K4708" s="92"/>
    </row>
    <row r="4709" spans="1:11" ht="13.2" x14ac:dyDescent="0.25">
      <c r="A4709" s="14"/>
      <c r="B4709" s="14"/>
      <c r="C4709" s="14"/>
      <c r="D4709" s="16"/>
      <c r="E4709" s="16"/>
      <c r="F4709" s="14"/>
      <c r="G4709" s="14"/>
      <c r="H4709" s="14"/>
      <c r="I4709" s="15"/>
      <c r="J4709" s="77"/>
      <c r="K4709" s="92"/>
    </row>
    <row r="4710" spans="1:11" ht="13.2" x14ac:dyDescent="0.25">
      <c r="A4710" s="14"/>
      <c r="B4710" s="14"/>
      <c r="C4710" s="14"/>
      <c r="D4710" s="16"/>
      <c r="E4710" s="16"/>
      <c r="F4710" s="14"/>
      <c r="G4710" s="14"/>
      <c r="H4710" s="14"/>
      <c r="I4710" s="15"/>
      <c r="J4710" s="77"/>
      <c r="K4710" s="92"/>
    </row>
    <row r="4711" spans="1:11" ht="13.2" x14ac:dyDescent="0.25">
      <c r="A4711" s="14"/>
      <c r="B4711" s="14"/>
      <c r="C4711" s="14"/>
      <c r="D4711" s="16"/>
      <c r="E4711" s="16"/>
      <c r="F4711" s="14"/>
      <c r="G4711" s="14"/>
      <c r="H4711" s="14"/>
      <c r="I4711" s="15"/>
      <c r="J4711" s="77"/>
      <c r="K4711" s="92"/>
    </row>
    <row r="4712" spans="1:11" ht="13.2" x14ac:dyDescent="0.25">
      <c r="A4712" s="14"/>
      <c r="B4712" s="14"/>
      <c r="C4712" s="14"/>
      <c r="D4712" s="16"/>
      <c r="E4712" s="16"/>
      <c r="F4712" s="14"/>
      <c r="G4712" s="14"/>
      <c r="H4712" s="14"/>
      <c r="I4712" s="15"/>
      <c r="J4712" s="77"/>
      <c r="K4712" s="92"/>
    </row>
    <row r="4713" spans="1:11" ht="13.2" x14ac:dyDescent="0.25">
      <c r="A4713" s="14"/>
      <c r="B4713" s="14"/>
      <c r="C4713" s="14"/>
      <c r="D4713" s="16"/>
      <c r="E4713" s="16"/>
      <c r="F4713" s="14"/>
      <c r="G4713" s="14"/>
      <c r="H4713" s="14"/>
      <c r="I4713" s="15"/>
      <c r="J4713" s="77"/>
      <c r="K4713" s="92"/>
    </row>
    <row r="4714" spans="1:11" ht="13.2" x14ac:dyDescent="0.25">
      <c r="A4714" s="14"/>
      <c r="B4714" s="14"/>
      <c r="C4714" s="14"/>
      <c r="D4714" s="16"/>
      <c r="E4714" s="16"/>
      <c r="F4714" s="14"/>
      <c r="G4714" s="14"/>
      <c r="H4714" s="14"/>
      <c r="I4714" s="15"/>
      <c r="J4714" s="77"/>
      <c r="K4714" s="92"/>
    </row>
    <row r="4715" spans="1:11" ht="13.2" x14ac:dyDescent="0.25">
      <c r="A4715" s="14"/>
      <c r="B4715" s="14"/>
      <c r="C4715" s="14"/>
      <c r="D4715" s="16"/>
      <c r="E4715" s="16"/>
      <c r="F4715" s="14"/>
      <c r="G4715" s="14"/>
      <c r="H4715" s="14"/>
      <c r="I4715" s="15"/>
      <c r="J4715" s="77"/>
      <c r="K4715" s="92"/>
    </row>
    <row r="4716" spans="1:11" ht="13.2" x14ac:dyDescent="0.25">
      <c r="A4716" s="14"/>
      <c r="B4716" s="14"/>
      <c r="C4716" s="14"/>
      <c r="D4716" s="16"/>
      <c r="E4716" s="16"/>
      <c r="F4716" s="14"/>
      <c r="G4716" s="14"/>
      <c r="H4716" s="14"/>
      <c r="I4716" s="15"/>
      <c r="J4716" s="77"/>
      <c r="K4716" s="92"/>
    </row>
    <row r="4717" spans="1:11" ht="13.2" x14ac:dyDescent="0.25">
      <c r="A4717" s="14"/>
      <c r="B4717" s="14"/>
      <c r="C4717" s="14"/>
      <c r="D4717" s="16"/>
      <c r="E4717" s="16"/>
      <c r="F4717" s="14"/>
      <c r="G4717" s="14"/>
      <c r="H4717" s="14"/>
      <c r="I4717" s="15"/>
      <c r="J4717" s="77"/>
      <c r="K4717" s="92"/>
    </row>
    <row r="4718" spans="1:11" ht="13.2" x14ac:dyDescent="0.25">
      <c r="A4718" s="14"/>
      <c r="B4718" s="14"/>
      <c r="C4718" s="14"/>
      <c r="D4718" s="16"/>
      <c r="E4718" s="16"/>
      <c r="F4718" s="14"/>
      <c r="G4718" s="14"/>
      <c r="H4718" s="14"/>
      <c r="I4718" s="15"/>
      <c r="J4718" s="77"/>
      <c r="K4718" s="92"/>
    </row>
    <row r="4719" spans="1:11" ht="13.2" x14ac:dyDescent="0.25">
      <c r="A4719" s="14"/>
      <c r="B4719" s="14"/>
      <c r="C4719" s="14"/>
      <c r="D4719" s="16"/>
      <c r="E4719" s="16"/>
      <c r="F4719" s="14"/>
      <c r="G4719" s="14"/>
      <c r="H4719" s="14"/>
      <c r="I4719" s="15"/>
      <c r="J4719" s="77"/>
      <c r="K4719" s="92"/>
    </row>
    <row r="4720" spans="1:11" ht="13.2" x14ac:dyDescent="0.25">
      <c r="A4720" s="14"/>
      <c r="B4720" s="14"/>
      <c r="C4720" s="14"/>
      <c r="D4720" s="16"/>
      <c r="E4720" s="16"/>
      <c r="F4720" s="14"/>
      <c r="G4720" s="14"/>
      <c r="H4720" s="14"/>
      <c r="I4720" s="15"/>
      <c r="J4720" s="77"/>
      <c r="K4720" s="92"/>
    </row>
    <row r="4721" spans="1:11" ht="13.2" x14ac:dyDescent="0.25">
      <c r="A4721" s="14"/>
      <c r="B4721" s="14"/>
      <c r="C4721" s="14"/>
      <c r="D4721" s="16"/>
      <c r="E4721" s="16"/>
      <c r="F4721" s="14"/>
      <c r="G4721" s="14"/>
      <c r="H4721" s="14"/>
      <c r="I4721" s="15"/>
      <c r="J4721" s="77"/>
      <c r="K4721" s="92"/>
    </row>
    <row r="4722" spans="1:11" ht="13.2" x14ac:dyDescent="0.25">
      <c r="A4722" s="14"/>
      <c r="B4722" s="14"/>
      <c r="C4722" s="14"/>
      <c r="D4722" s="16"/>
      <c r="E4722" s="16"/>
      <c r="F4722" s="14"/>
      <c r="G4722" s="14"/>
      <c r="H4722" s="14"/>
      <c r="I4722" s="15"/>
      <c r="J4722" s="77"/>
      <c r="K4722" s="92"/>
    </row>
    <row r="4723" spans="1:11" ht="13.2" x14ac:dyDescent="0.25">
      <c r="A4723" s="14"/>
      <c r="B4723" s="14"/>
      <c r="C4723" s="14"/>
      <c r="D4723" s="16"/>
      <c r="E4723" s="16"/>
      <c r="F4723" s="14"/>
      <c r="G4723" s="14"/>
      <c r="H4723" s="14"/>
      <c r="I4723" s="15"/>
      <c r="J4723" s="77"/>
      <c r="K4723" s="92"/>
    </row>
    <row r="4724" spans="1:11" ht="13.2" x14ac:dyDescent="0.25">
      <c r="A4724" s="14"/>
      <c r="B4724" s="14"/>
      <c r="C4724" s="14"/>
      <c r="D4724" s="16"/>
      <c r="E4724" s="16"/>
      <c r="F4724" s="14"/>
      <c r="G4724" s="14"/>
      <c r="H4724" s="14"/>
      <c r="I4724" s="15"/>
      <c r="J4724" s="77"/>
      <c r="K4724" s="92"/>
    </row>
    <row r="4725" spans="1:11" ht="13.2" x14ac:dyDescent="0.25">
      <c r="A4725" s="14"/>
      <c r="B4725" s="14"/>
      <c r="C4725" s="14"/>
      <c r="D4725" s="16"/>
      <c r="E4725" s="16"/>
      <c r="F4725" s="14"/>
      <c r="G4725" s="14"/>
      <c r="H4725" s="14"/>
      <c r="I4725" s="15"/>
      <c r="J4725" s="77"/>
      <c r="K4725" s="92"/>
    </row>
    <row r="4726" spans="1:11" ht="13.2" x14ac:dyDescent="0.25">
      <c r="A4726" s="14"/>
      <c r="B4726" s="14"/>
      <c r="C4726" s="14"/>
      <c r="D4726" s="16"/>
      <c r="E4726" s="16"/>
      <c r="F4726" s="14"/>
      <c r="G4726" s="14"/>
      <c r="H4726" s="14"/>
      <c r="I4726" s="15"/>
      <c r="J4726" s="77"/>
      <c r="K4726" s="92"/>
    </row>
    <row r="4727" spans="1:11" ht="13.2" x14ac:dyDescent="0.25">
      <c r="A4727" s="14"/>
      <c r="B4727" s="14"/>
      <c r="C4727" s="14"/>
      <c r="D4727" s="16"/>
      <c r="E4727" s="16"/>
      <c r="F4727" s="14"/>
      <c r="G4727" s="14"/>
      <c r="H4727" s="14"/>
      <c r="I4727" s="15"/>
      <c r="J4727" s="77"/>
      <c r="K4727" s="92"/>
    </row>
    <row r="4728" spans="1:11" ht="13.2" x14ac:dyDescent="0.25">
      <c r="A4728" s="14"/>
      <c r="B4728" s="14"/>
      <c r="C4728" s="14"/>
      <c r="D4728" s="16"/>
      <c r="E4728" s="16"/>
      <c r="F4728" s="14"/>
      <c r="G4728" s="14"/>
      <c r="H4728" s="14"/>
      <c r="I4728" s="15"/>
      <c r="J4728" s="77"/>
      <c r="K4728" s="92"/>
    </row>
    <row r="4729" spans="1:11" ht="13.2" x14ac:dyDescent="0.25">
      <c r="A4729" s="14"/>
      <c r="B4729" s="14"/>
      <c r="C4729" s="14"/>
      <c r="D4729" s="16"/>
      <c r="E4729" s="16"/>
      <c r="F4729" s="14"/>
      <c r="G4729" s="14"/>
      <c r="H4729" s="14"/>
      <c r="I4729" s="15"/>
      <c r="J4729" s="77"/>
      <c r="K4729" s="92"/>
    </row>
    <row r="4730" spans="1:11" ht="13.2" x14ac:dyDescent="0.25">
      <c r="A4730" s="14"/>
      <c r="B4730" s="14"/>
      <c r="C4730" s="14"/>
      <c r="D4730" s="16"/>
      <c r="E4730" s="16"/>
      <c r="F4730" s="14"/>
      <c r="G4730" s="14"/>
      <c r="H4730" s="14"/>
      <c r="I4730" s="15"/>
      <c r="J4730" s="77"/>
      <c r="K4730" s="92"/>
    </row>
    <row r="4731" spans="1:11" ht="13.2" x14ac:dyDescent="0.25">
      <c r="A4731" s="14"/>
      <c r="B4731" s="14"/>
      <c r="C4731" s="14"/>
      <c r="D4731" s="16"/>
      <c r="E4731" s="16"/>
      <c r="F4731" s="14"/>
      <c r="G4731" s="14"/>
      <c r="H4731" s="14"/>
      <c r="I4731" s="15"/>
      <c r="J4731" s="77"/>
      <c r="K4731" s="92"/>
    </row>
    <row r="4732" spans="1:11" ht="13.2" x14ac:dyDescent="0.25">
      <c r="A4732" s="14"/>
      <c r="B4732" s="14"/>
      <c r="C4732" s="14"/>
      <c r="D4732" s="16"/>
      <c r="E4732" s="16"/>
      <c r="F4732" s="14"/>
      <c r="G4732" s="14"/>
      <c r="H4732" s="14"/>
      <c r="I4732" s="15"/>
      <c r="J4732" s="77"/>
      <c r="K4732" s="92"/>
    </row>
    <row r="4733" spans="1:11" ht="13.2" x14ac:dyDescent="0.25">
      <c r="A4733" s="14"/>
      <c r="B4733" s="14"/>
      <c r="C4733" s="14"/>
      <c r="D4733" s="16"/>
      <c r="E4733" s="16"/>
      <c r="F4733" s="14"/>
      <c r="G4733" s="14"/>
      <c r="H4733" s="14"/>
      <c r="I4733" s="15"/>
      <c r="J4733" s="77"/>
      <c r="K4733" s="92"/>
    </row>
    <row r="4734" spans="1:11" ht="13.2" x14ac:dyDescent="0.25">
      <c r="A4734" s="14"/>
      <c r="B4734" s="14"/>
      <c r="C4734" s="14"/>
      <c r="D4734" s="16"/>
      <c r="E4734" s="16"/>
      <c r="F4734" s="14"/>
      <c r="G4734" s="14"/>
      <c r="H4734" s="14"/>
      <c r="I4734" s="15"/>
      <c r="J4734" s="77"/>
      <c r="K4734" s="92"/>
    </row>
    <row r="4735" spans="1:11" ht="13.2" x14ac:dyDescent="0.25">
      <c r="A4735" s="14"/>
      <c r="B4735" s="14"/>
      <c r="C4735" s="14"/>
      <c r="D4735" s="16"/>
      <c r="E4735" s="16"/>
      <c r="F4735" s="14"/>
      <c r="G4735" s="14"/>
      <c r="H4735" s="14"/>
      <c r="I4735" s="15"/>
      <c r="J4735" s="77"/>
      <c r="K4735" s="92"/>
    </row>
    <row r="4736" spans="1:11" ht="13.2" x14ac:dyDescent="0.25">
      <c r="A4736" s="14"/>
      <c r="B4736" s="14"/>
      <c r="C4736" s="14"/>
      <c r="D4736" s="16"/>
      <c r="E4736" s="16"/>
      <c r="F4736" s="14"/>
      <c r="G4736" s="14"/>
      <c r="H4736" s="14"/>
      <c r="I4736" s="15"/>
      <c r="J4736" s="77"/>
      <c r="K4736" s="92"/>
    </row>
    <row r="4737" spans="1:11" ht="13.2" x14ac:dyDescent="0.25">
      <c r="A4737" s="14"/>
      <c r="B4737" s="14"/>
      <c r="C4737" s="14"/>
      <c r="D4737" s="16"/>
      <c r="E4737" s="16"/>
      <c r="F4737" s="14"/>
      <c r="G4737" s="14"/>
      <c r="H4737" s="14"/>
      <c r="I4737" s="15"/>
      <c r="J4737" s="77"/>
      <c r="K4737" s="92"/>
    </row>
    <row r="4738" spans="1:11" ht="13.2" x14ac:dyDescent="0.25">
      <c r="A4738" s="14"/>
      <c r="B4738" s="14"/>
      <c r="C4738" s="14"/>
      <c r="D4738" s="16"/>
      <c r="E4738" s="16"/>
      <c r="F4738" s="14"/>
      <c r="G4738" s="14"/>
      <c r="H4738" s="14"/>
      <c r="I4738" s="15"/>
      <c r="J4738" s="77"/>
      <c r="K4738" s="92"/>
    </row>
    <row r="4739" spans="1:11" ht="13.2" x14ac:dyDescent="0.25">
      <c r="A4739" s="14"/>
      <c r="B4739" s="14"/>
      <c r="C4739" s="14"/>
      <c r="D4739" s="16"/>
      <c r="E4739" s="16"/>
      <c r="F4739" s="14"/>
      <c r="G4739" s="14"/>
      <c r="H4739" s="14"/>
      <c r="I4739" s="15"/>
      <c r="J4739" s="77"/>
      <c r="K4739" s="92"/>
    </row>
    <row r="4740" spans="1:11" ht="13.2" x14ac:dyDescent="0.25">
      <c r="A4740" s="14"/>
      <c r="B4740" s="14"/>
      <c r="C4740" s="14"/>
      <c r="D4740" s="16"/>
      <c r="E4740" s="16"/>
      <c r="F4740" s="14"/>
      <c r="G4740" s="14"/>
      <c r="H4740" s="14"/>
      <c r="I4740" s="15"/>
      <c r="J4740" s="77"/>
      <c r="K4740" s="92"/>
    </row>
    <row r="4741" spans="1:11" ht="13.2" x14ac:dyDescent="0.25">
      <c r="A4741" s="14"/>
      <c r="B4741" s="14"/>
      <c r="C4741" s="14"/>
      <c r="D4741" s="16"/>
      <c r="E4741" s="16"/>
      <c r="F4741" s="14"/>
      <c r="G4741" s="14"/>
      <c r="H4741" s="14"/>
      <c r="I4741" s="15"/>
      <c r="J4741" s="77"/>
      <c r="K4741" s="92"/>
    </row>
    <row r="4742" spans="1:11" ht="13.2" x14ac:dyDescent="0.25">
      <c r="A4742" s="14"/>
      <c r="B4742" s="14"/>
      <c r="C4742" s="14"/>
      <c r="D4742" s="16"/>
      <c r="E4742" s="16"/>
      <c r="F4742" s="14"/>
      <c r="G4742" s="14"/>
      <c r="H4742" s="14"/>
      <c r="I4742" s="15"/>
      <c r="J4742" s="77"/>
      <c r="K4742" s="92"/>
    </row>
    <row r="4743" spans="1:11" ht="13.2" x14ac:dyDescent="0.25">
      <c r="A4743" s="14"/>
      <c r="B4743" s="14"/>
      <c r="C4743" s="14"/>
      <c r="D4743" s="16"/>
      <c r="E4743" s="16"/>
      <c r="F4743" s="14"/>
      <c r="G4743" s="14"/>
      <c r="H4743" s="14"/>
      <c r="I4743" s="15"/>
      <c r="J4743" s="77"/>
      <c r="K4743" s="92"/>
    </row>
    <row r="4744" spans="1:11" ht="13.2" x14ac:dyDescent="0.25">
      <c r="A4744" s="14"/>
      <c r="B4744" s="14"/>
      <c r="C4744" s="14"/>
      <c r="D4744" s="16"/>
      <c r="E4744" s="16"/>
      <c r="F4744" s="14"/>
      <c r="G4744" s="14"/>
      <c r="H4744" s="14"/>
      <c r="I4744" s="15"/>
      <c r="J4744" s="77"/>
      <c r="K4744" s="92"/>
    </row>
    <row r="4745" spans="1:11" ht="13.2" x14ac:dyDescent="0.25">
      <c r="A4745" s="14"/>
      <c r="B4745" s="14"/>
      <c r="C4745" s="14"/>
      <c r="D4745" s="16"/>
      <c r="E4745" s="16"/>
      <c r="F4745" s="14"/>
      <c r="G4745" s="14"/>
      <c r="H4745" s="14"/>
      <c r="I4745" s="15"/>
      <c r="J4745" s="77"/>
      <c r="K4745" s="92"/>
    </row>
    <row r="4746" spans="1:11" ht="13.2" x14ac:dyDescent="0.25">
      <c r="A4746" s="14"/>
      <c r="B4746" s="14"/>
      <c r="C4746" s="14"/>
      <c r="D4746" s="16"/>
      <c r="E4746" s="16"/>
      <c r="F4746" s="14"/>
      <c r="G4746" s="14"/>
      <c r="H4746" s="14"/>
      <c r="I4746" s="15"/>
      <c r="J4746" s="77"/>
      <c r="K4746" s="92"/>
    </row>
    <row r="4747" spans="1:11" ht="13.2" x14ac:dyDescent="0.25">
      <c r="A4747" s="14"/>
      <c r="B4747" s="14"/>
      <c r="C4747" s="14"/>
      <c r="D4747" s="16"/>
      <c r="E4747" s="16"/>
      <c r="F4747" s="14"/>
      <c r="G4747" s="14"/>
      <c r="H4747" s="14"/>
      <c r="I4747" s="15"/>
      <c r="J4747" s="77"/>
      <c r="K4747" s="92"/>
    </row>
    <row r="4748" spans="1:11" ht="13.2" x14ac:dyDescent="0.25">
      <c r="A4748" s="14"/>
      <c r="B4748" s="14"/>
      <c r="C4748" s="14"/>
      <c r="D4748" s="16"/>
      <c r="E4748" s="16"/>
      <c r="F4748" s="14"/>
      <c r="G4748" s="14"/>
      <c r="H4748" s="14"/>
      <c r="I4748" s="15"/>
      <c r="J4748" s="77"/>
      <c r="K4748" s="92"/>
    </row>
    <row r="4749" spans="1:11" ht="13.2" x14ac:dyDescent="0.25">
      <c r="A4749" s="14"/>
      <c r="B4749" s="14"/>
      <c r="C4749" s="14"/>
      <c r="D4749" s="16"/>
      <c r="E4749" s="16"/>
      <c r="F4749" s="14"/>
      <c r="G4749" s="14"/>
      <c r="H4749" s="14"/>
      <c r="I4749" s="15"/>
      <c r="J4749" s="77"/>
      <c r="K4749" s="92"/>
    </row>
    <row r="4750" spans="1:11" ht="13.2" x14ac:dyDescent="0.25">
      <c r="A4750" s="14"/>
      <c r="B4750" s="14"/>
      <c r="C4750" s="14"/>
      <c r="D4750" s="16"/>
      <c r="E4750" s="16"/>
      <c r="F4750" s="14"/>
      <c r="G4750" s="14"/>
      <c r="H4750" s="14"/>
      <c r="I4750" s="15"/>
      <c r="J4750" s="77"/>
      <c r="K4750" s="92"/>
    </row>
    <row r="4751" spans="1:11" ht="13.2" x14ac:dyDescent="0.25">
      <c r="A4751" s="14"/>
      <c r="B4751" s="14"/>
      <c r="C4751" s="14"/>
      <c r="D4751" s="16"/>
      <c r="E4751" s="16"/>
      <c r="F4751" s="14"/>
      <c r="G4751" s="14"/>
      <c r="H4751" s="14"/>
      <c r="I4751" s="15"/>
      <c r="J4751" s="77"/>
      <c r="K4751" s="92"/>
    </row>
    <row r="4752" spans="1:11" ht="13.2" x14ac:dyDescent="0.25">
      <c r="A4752" s="14"/>
      <c r="B4752" s="14"/>
      <c r="C4752" s="14"/>
      <c r="D4752" s="16"/>
      <c r="E4752" s="16"/>
      <c r="F4752" s="14"/>
      <c r="G4752" s="14"/>
      <c r="H4752" s="14"/>
      <c r="I4752" s="15"/>
      <c r="J4752" s="77"/>
      <c r="K4752" s="92"/>
    </row>
    <row r="4753" spans="1:11" ht="13.2" x14ac:dyDescent="0.25">
      <c r="A4753" s="14"/>
      <c r="B4753" s="14"/>
      <c r="C4753" s="14"/>
      <c r="D4753" s="16"/>
      <c r="E4753" s="16"/>
      <c r="F4753" s="14"/>
      <c r="G4753" s="14"/>
      <c r="H4753" s="14"/>
      <c r="I4753" s="15"/>
      <c r="J4753" s="77"/>
      <c r="K4753" s="92"/>
    </row>
    <row r="4754" spans="1:11" ht="13.2" x14ac:dyDescent="0.25">
      <c r="A4754" s="14"/>
      <c r="B4754" s="14"/>
      <c r="C4754" s="14"/>
      <c r="D4754" s="16"/>
      <c r="E4754" s="16"/>
      <c r="F4754" s="14"/>
      <c r="G4754" s="14"/>
      <c r="H4754" s="14"/>
      <c r="I4754" s="15"/>
      <c r="J4754" s="77"/>
      <c r="K4754" s="92"/>
    </row>
    <row r="4755" spans="1:11" ht="13.2" x14ac:dyDescent="0.25">
      <c r="A4755" s="14"/>
      <c r="B4755" s="14"/>
      <c r="C4755" s="14"/>
      <c r="D4755" s="16"/>
      <c r="E4755" s="16"/>
      <c r="F4755" s="14"/>
      <c r="G4755" s="14"/>
      <c r="H4755" s="14"/>
      <c r="I4755" s="15"/>
      <c r="J4755" s="77"/>
      <c r="K4755" s="92"/>
    </row>
    <row r="4756" spans="1:11" ht="13.2" x14ac:dyDescent="0.25">
      <c r="A4756" s="14"/>
      <c r="B4756" s="14"/>
      <c r="C4756" s="14"/>
      <c r="D4756" s="16"/>
      <c r="E4756" s="16"/>
      <c r="F4756" s="14"/>
      <c r="G4756" s="14"/>
      <c r="H4756" s="14"/>
      <c r="I4756" s="15"/>
      <c r="J4756" s="77"/>
      <c r="K4756" s="92"/>
    </row>
    <row r="4757" spans="1:11" ht="13.2" x14ac:dyDescent="0.25">
      <c r="A4757" s="14"/>
      <c r="B4757" s="14"/>
      <c r="C4757" s="14"/>
      <c r="D4757" s="16"/>
      <c r="E4757" s="16"/>
      <c r="F4757" s="14"/>
      <c r="G4757" s="14"/>
      <c r="H4757" s="14"/>
      <c r="I4757" s="15"/>
      <c r="J4757" s="77"/>
      <c r="K4757" s="92"/>
    </row>
    <row r="4758" spans="1:11" ht="13.2" x14ac:dyDescent="0.25">
      <c r="A4758" s="14"/>
      <c r="B4758" s="14"/>
      <c r="C4758" s="14"/>
      <c r="D4758" s="16"/>
      <c r="E4758" s="16"/>
      <c r="F4758" s="14"/>
      <c r="G4758" s="14"/>
      <c r="H4758" s="14"/>
      <c r="I4758" s="15"/>
      <c r="J4758" s="77"/>
      <c r="K4758" s="92"/>
    </row>
    <row r="4759" spans="1:11" ht="13.2" x14ac:dyDescent="0.25">
      <c r="A4759" s="14"/>
      <c r="B4759" s="14"/>
      <c r="C4759" s="14"/>
      <c r="D4759" s="16"/>
      <c r="E4759" s="16"/>
      <c r="F4759" s="14"/>
      <c r="G4759" s="14"/>
      <c r="H4759" s="14"/>
      <c r="I4759" s="15"/>
      <c r="J4759" s="77"/>
      <c r="K4759" s="92"/>
    </row>
    <row r="4760" spans="1:11" ht="13.2" x14ac:dyDescent="0.25">
      <c r="A4760" s="14"/>
      <c r="B4760" s="14"/>
      <c r="C4760" s="14"/>
      <c r="D4760" s="16"/>
      <c r="E4760" s="16"/>
      <c r="F4760" s="14"/>
      <c r="G4760" s="14"/>
      <c r="H4760" s="14"/>
      <c r="I4760" s="15"/>
      <c r="J4760" s="77"/>
      <c r="K4760" s="92"/>
    </row>
    <row r="4761" spans="1:11" ht="13.2" x14ac:dyDescent="0.25">
      <c r="A4761" s="14"/>
      <c r="B4761" s="14"/>
      <c r="C4761" s="14"/>
      <c r="D4761" s="16"/>
      <c r="E4761" s="16"/>
      <c r="F4761" s="14"/>
      <c r="G4761" s="14"/>
      <c r="H4761" s="14"/>
      <c r="I4761" s="15"/>
      <c r="J4761" s="77"/>
      <c r="K4761" s="92"/>
    </row>
    <row r="4762" spans="1:11" ht="13.2" x14ac:dyDescent="0.25">
      <c r="A4762" s="14"/>
      <c r="B4762" s="14"/>
      <c r="C4762" s="14"/>
      <c r="D4762" s="16"/>
      <c r="E4762" s="16"/>
      <c r="F4762" s="14"/>
      <c r="G4762" s="14"/>
      <c r="H4762" s="14"/>
      <c r="I4762" s="15"/>
      <c r="J4762" s="77"/>
      <c r="K4762" s="92"/>
    </row>
    <row r="4763" spans="1:11" ht="13.2" x14ac:dyDescent="0.25">
      <c r="A4763" s="14"/>
      <c r="B4763" s="14"/>
      <c r="C4763" s="14"/>
      <c r="D4763" s="16"/>
      <c r="E4763" s="16"/>
      <c r="F4763" s="14"/>
      <c r="G4763" s="14"/>
      <c r="H4763" s="14"/>
      <c r="I4763" s="15"/>
      <c r="J4763" s="77"/>
      <c r="K4763" s="92"/>
    </row>
    <row r="4764" spans="1:11" ht="13.2" x14ac:dyDescent="0.25">
      <c r="A4764" s="14"/>
      <c r="B4764" s="14"/>
      <c r="C4764" s="14"/>
      <c r="D4764" s="16"/>
      <c r="E4764" s="16"/>
      <c r="F4764" s="14"/>
      <c r="G4764" s="14"/>
      <c r="H4764" s="14"/>
      <c r="I4764" s="15"/>
      <c r="J4764" s="77"/>
      <c r="K4764" s="92"/>
    </row>
    <row r="4765" spans="1:11" ht="13.2" x14ac:dyDescent="0.25">
      <c r="A4765" s="14"/>
      <c r="B4765" s="14"/>
      <c r="C4765" s="14"/>
      <c r="D4765" s="16"/>
      <c r="E4765" s="16"/>
      <c r="F4765" s="14"/>
      <c r="G4765" s="14"/>
      <c r="H4765" s="14"/>
      <c r="I4765" s="15"/>
      <c r="J4765" s="77"/>
      <c r="K4765" s="92"/>
    </row>
    <row r="4766" spans="1:11" ht="13.2" x14ac:dyDescent="0.25">
      <c r="A4766" s="14"/>
      <c r="B4766" s="14"/>
      <c r="C4766" s="14"/>
      <c r="D4766" s="16"/>
      <c r="E4766" s="16"/>
      <c r="F4766" s="14"/>
      <c r="G4766" s="14"/>
      <c r="H4766" s="14"/>
      <c r="I4766" s="15"/>
      <c r="J4766" s="77"/>
      <c r="K4766" s="92"/>
    </row>
    <row r="4767" spans="1:11" ht="13.2" x14ac:dyDescent="0.25">
      <c r="A4767" s="14"/>
      <c r="B4767" s="14"/>
      <c r="C4767" s="14"/>
      <c r="D4767" s="16"/>
      <c r="E4767" s="16"/>
      <c r="F4767" s="14"/>
      <c r="G4767" s="14"/>
      <c r="H4767" s="14"/>
      <c r="I4767" s="15"/>
      <c r="J4767" s="77"/>
      <c r="K4767" s="92"/>
    </row>
    <row r="4768" spans="1:11" ht="13.2" x14ac:dyDescent="0.25">
      <c r="A4768" s="14"/>
      <c r="B4768" s="14"/>
      <c r="C4768" s="14"/>
      <c r="D4768" s="16"/>
      <c r="E4768" s="16"/>
      <c r="F4768" s="14"/>
      <c r="G4768" s="14"/>
      <c r="H4768" s="14"/>
      <c r="I4768" s="15"/>
      <c r="J4768" s="77"/>
      <c r="K4768" s="92"/>
    </row>
    <row r="4769" spans="1:11" ht="13.2" x14ac:dyDescent="0.25">
      <c r="A4769" s="14"/>
      <c r="B4769" s="14"/>
      <c r="C4769" s="14"/>
      <c r="D4769" s="16"/>
      <c r="E4769" s="16"/>
      <c r="F4769" s="14"/>
      <c r="G4769" s="14"/>
      <c r="H4769" s="14"/>
      <c r="I4769" s="15"/>
      <c r="J4769" s="77"/>
      <c r="K4769" s="92"/>
    </row>
    <row r="4770" spans="1:11" ht="13.2" x14ac:dyDescent="0.25">
      <c r="A4770" s="14"/>
      <c r="B4770" s="14"/>
      <c r="C4770" s="14"/>
      <c r="D4770" s="16"/>
      <c r="E4770" s="16"/>
      <c r="F4770" s="14"/>
      <c r="G4770" s="14"/>
      <c r="H4770" s="14"/>
      <c r="I4770" s="15"/>
      <c r="J4770" s="77"/>
      <c r="K4770" s="92"/>
    </row>
    <row r="4771" spans="1:11" ht="13.2" x14ac:dyDescent="0.25">
      <c r="A4771" s="14"/>
      <c r="B4771" s="14"/>
      <c r="C4771" s="14"/>
      <c r="D4771" s="16"/>
      <c r="E4771" s="16"/>
      <c r="F4771" s="14"/>
      <c r="G4771" s="14"/>
      <c r="H4771" s="14"/>
      <c r="I4771" s="15"/>
      <c r="J4771" s="77"/>
      <c r="K4771" s="92"/>
    </row>
    <row r="4772" spans="1:11" ht="13.2" x14ac:dyDescent="0.25">
      <c r="A4772" s="14"/>
      <c r="B4772" s="14"/>
      <c r="C4772" s="14"/>
      <c r="D4772" s="16"/>
      <c r="E4772" s="16"/>
      <c r="F4772" s="14"/>
      <c r="G4772" s="14"/>
      <c r="H4772" s="14"/>
      <c r="I4772" s="15"/>
      <c r="J4772" s="77"/>
      <c r="K4772" s="92"/>
    </row>
    <row r="4773" spans="1:11" ht="13.2" x14ac:dyDescent="0.25">
      <c r="A4773" s="14"/>
      <c r="B4773" s="14"/>
      <c r="C4773" s="14"/>
      <c r="D4773" s="16"/>
      <c r="E4773" s="16"/>
      <c r="F4773" s="14"/>
      <c r="G4773" s="14"/>
      <c r="H4773" s="14"/>
      <c r="I4773" s="15"/>
      <c r="J4773" s="77"/>
      <c r="K4773" s="92"/>
    </row>
    <row r="4774" spans="1:11" ht="13.2" x14ac:dyDescent="0.25">
      <c r="A4774" s="14"/>
      <c r="B4774" s="14"/>
      <c r="C4774" s="14"/>
      <c r="D4774" s="16"/>
      <c r="E4774" s="16"/>
      <c r="F4774" s="14"/>
      <c r="G4774" s="14"/>
      <c r="H4774" s="14"/>
      <c r="I4774" s="15"/>
      <c r="J4774" s="77"/>
      <c r="K4774" s="92"/>
    </row>
    <row r="4775" spans="1:11" ht="13.2" x14ac:dyDescent="0.25">
      <c r="A4775" s="14"/>
      <c r="B4775" s="14"/>
      <c r="C4775" s="14"/>
      <c r="D4775" s="16"/>
      <c r="E4775" s="16"/>
      <c r="F4775" s="14"/>
      <c r="G4775" s="14"/>
      <c r="H4775" s="14"/>
      <c r="I4775" s="15"/>
      <c r="J4775" s="77"/>
      <c r="K4775" s="92"/>
    </row>
    <row r="4776" spans="1:11" ht="13.2" x14ac:dyDescent="0.25">
      <c r="A4776" s="14"/>
      <c r="B4776" s="14"/>
      <c r="C4776" s="14"/>
      <c r="D4776" s="16"/>
      <c r="E4776" s="16"/>
      <c r="F4776" s="14"/>
      <c r="G4776" s="14"/>
      <c r="H4776" s="14"/>
      <c r="I4776" s="15"/>
      <c r="J4776" s="77"/>
      <c r="K4776" s="92"/>
    </row>
    <row r="4777" spans="1:11" ht="13.2" x14ac:dyDescent="0.25">
      <c r="A4777" s="14"/>
      <c r="B4777" s="14"/>
      <c r="C4777" s="14"/>
      <c r="D4777" s="16"/>
      <c r="E4777" s="16"/>
      <c r="F4777" s="14"/>
      <c r="G4777" s="14"/>
      <c r="H4777" s="14"/>
      <c r="I4777" s="15"/>
      <c r="J4777" s="77"/>
      <c r="K4777" s="92"/>
    </row>
    <row r="4778" spans="1:11" ht="13.2" x14ac:dyDescent="0.25">
      <c r="A4778" s="14"/>
      <c r="B4778" s="14"/>
      <c r="C4778" s="14"/>
      <c r="D4778" s="16"/>
      <c r="E4778" s="16"/>
      <c r="F4778" s="14"/>
      <c r="G4778" s="14"/>
      <c r="H4778" s="14"/>
      <c r="I4778" s="15"/>
      <c r="J4778" s="77"/>
      <c r="K4778" s="92"/>
    </row>
    <row r="4779" spans="1:11" ht="13.2" x14ac:dyDescent="0.25">
      <c r="A4779" s="14"/>
      <c r="B4779" s="14"/>
      <c r="C4779" s="14"/>
      <c r="D4779" s="16"/>
      <c r="E4779" s="16"/>
      <c r="F4779" s="14"/>
      <c r="G4779" s="14"/>
      <c r="H4779" s="14"/>
      <c r="I4779" s="15"/>
      <c r="J4779" s="77"/>
      <c r="K4779" s="92"/>
    </row>
    <row r="4780" spans="1:11" ht="13.2" x14ac:dyDescent="0.25">
      <c r="A4780" s="14"/>
      <c r="B4780" s="14"/>
      <c r="C4780" s="14"/>
      <c r="D4780" s="16"/>
      <c r="E4780" s="16"/>
      <c r="F4780" s="14"/>
      <c r="G4780" s="14"/>
      <c r="H4780" s="14"/>
      <c r="I4780" s="15"/>
      <c r="J4780" s="77"/>
      <c r="K4780" s="92"/>
    </row>
    <row r="4781" spans="1:11" ht="13.2" x14ac:dyDescent="0.25">
      <c r="A4781" s="14"/>
      <c r="B4781" s="14"/>
      <c r="C4781" s="14"/>
      <c r="D4781" s="16"/>
      <c r="E4781" s="16"/>
      <c r="F4781" s="14"/>
      <c r="G4781" s="14"/>
      <c r="H4781" s="14"/>
      <c r="I4781" s="15"/>
      <c r="J4781" s="77"/>
      <c r="K4781" s="92"/>
    </row>
    <row r="4782" spans="1:11" ht="13.2" x14ac:dyDescent="0.25">
      <c r="A4782" s="14"/>
      <c r="B4782" s="14"/>
      <c r="C4782" s="14"/>
      <c r="D4782" s="16"/>
      <c r="E4782" s="16"/>
      <c r="F4782" s="14"/>
      <c r="G4782" s="14"/>
      <c r="H4782" s="14"/>
      <c r="I4782" s="15"/>
      <c r="J4782" s="77"/>
      <c r="K4782" s="92"/>
    </row>
    <row r="4783" spans="1:11" ht="13.2" x14ac:dyDescent="0.25">
      <c r="A4783" s="14"/>
      <c r="B4783" s="14"/>
      <c r="C4783" s="14"/>
      <c r="D4783" s="16"/>
      <c r="E4783" s="16"/>
      <c r="F4783" s="14"/>
      <c r="G4783" s="14"/>
      <c r="H4783" s="14"/>
      <c r="I4783" s="15"/>
      <c r="J4783" s="77"/>
      <c r="K4783" s="92"/>
    </row>
    <row r="4784" spans="1:11" ht="13.2" x14ac:dyDescent="0.25">
      <c r="A4784" s="14"/>
      <c r="B4784" s="14"/>
      <c r="C4784" s="14"/>
      <c r="D4784" s="16"/>
      <c r="E4784" s="16"/>
      <c r="F4784" s="14"/>
      <c r="G4784" s="14"/>
      <c r="H4784" s="14"/>
      <c r="I4784" s="15"/>
      <c r="J4784" s="77"/>
      <c r="K4784" s="92"/>
    </row>
    <row r="4785" spans="1:11" ht="13.2" x14ac:dyDescent="0.25">
      <c r="A4785" s="14"/>
      <c r="B4785" s="14"/>
      <c r="C4785" s="14"/>
      <c r="D4785" s="16"/>
      <c r="E4785" s="16"/>
      <c r="F4785" s="14"/>
      <c r="G4785" s="14"/>
      <c r="H4785" s="14"/>
      <c r="I4785" s="15"/>
      <c r="J4785" s="77"/>
      <c r="K4785" s="92"/>
    </row>
    <row r="4786" spans="1:11" ht="13.2" x14ac:dyDescent="0.25">
      <c r="A4786" s="14"/>
      <c r="B4786" s="14"/>
      <c r="C4786" s="14"/>
      <c r="D4786" s="16"/>
      <c r="E4786" s="16"/>
      <c r="F4786" s="14"/>
      <c r="G4786" s="14"/>
      <c r="H4786" s="14"/>
      <c r="I4786" s="15"/>
      <c r="J4786" s="77"/>
      <c r="K4786" s="92"/>
    </row>
    <row r="4787" spans="1:11" ht="13.2" x14ac:dyDescent="0.25">
      <c r="A4787" s="14"/>
      <c r="B4787" s="14"/>
      <c r="C4787" s="14"/>
      <c r="D4787" s="16"/>
      <c r="E4787" s="16"/>
      <c r="F4787" s="14"/>
      <c r="G4787" s="14"/>
      <c r="H4787" s="14"/>
      <c r="I4787" s="15"/>
      <c r="J4787" s="77"/>
      <c r="K4787" s="92"/>
    </row>
    <row r="4788" spans="1:11" ht="13.2" x14ac:dyDescent="0.25">
      <c r="A4788" s="14"/>
      <c r="B4788" s="14"/>
      <c r="C4788" s="14"/>
      <c r="D4788" s="16"/>
      <c r="E4788" s="16"/>
      <c r="F4788" s="14"/>
      <c r="G4788" s="14"/>
      <c r="H4788" s="14"/>
      <c r="I4788" s="15"/>
      <c r="J4788" s="77"/>
      <c r="K4788" s="92"/>
    </row>
    <row r="4789" spans="1:11" ht="13.2" x14ac:dyDescent="0.25">
      <c r="A4789" s="14"/>
      <c r="B4789" s="14"/>
      <c r="C4789" s="14"/>
      <c r="D4789" s="16"/>
      <c r="E4789" s="16"/>
      <c r="F4789" s="14"/>
      <c r="G4789" s="14"/>
      <c r="H4789" s="14"/>
      <c r="I4789" s="15"/>
      <c r="J4789" s="77"/>
      <c r="K4789" s="92"/>
    </row>
    <row r="4790" spans="1:11" ht="13.2" x14ac:dyDescent="0.25">
      <c r="A4790" s="14"/>
      <c r="B4790" s="14"/>
      <c r="C4790" s="14"/>
      <c r="D4790" s="16"/>
      <c r="E4790" s="16"/>
      <c r="F4790" s="14"/>
      <c r="G4790" s="14"/>
      <c r="H4790" s="14"/>
      <c r="I4790" s="15"/>
      <c r="J4790" s="77"/>
      <c r="K4790" s="92"/>
    </row>
    <row r="4791" spans="1:11" ht="13.2" x14ac:dyDescent="0.25">
      <c r="A4791" s="14"/>
      <c r="B4791" s="14"/>
      <c r="C4791" s="14"/>
      <c r="D4791" s="16"/>
      <c r="E4791" s="16"/>
      <c r="F4791" s="14"/>
      <c r="G4791" s="14"/>
      <c r="H4791" s="14"/>
      <c r="I4791" s="15"/>
      <c r="J4791" s="77"/>
      <c r="K4791" s="92"/>
    </row>
    <row r="4792" spans="1:11" ht="13.2" x14ac:dyDescent="0.25">
      <c r="A4792" s="14"/>
      <c r="B4792" s="14"/>
      <c r="C4792" s="14"/>
      <c r="D4792" s="16"/>
      <c r="E4792" s="16"/>
      <c r="F4792" s="14"/>
      <c r="G4792" s="14"/>
      <c r="H4792" s="14"/>
      <c r="I4792" s="15"/>
      <c r="J4792" s="77"/>
      <c r="K4792" s="92"/>
    </row>
    <row r="4793" spans="1:11" ht="13.2" x14ac:dyDescent="0.25">
      <c r="A4793" s="14"/>
      <c r="B4793" s="14"/>
      <c r="C4793" s="14"/>
      <c r="D4793" s="16"/>
      <c r="E4793" s="16"/>
      <c r="F4793" s="14"/>
      <c r="G4793" s="14"/>
      <c r="H4793" s="14"/>
      <c r="I4793" s="15"/>
      <c r="J4793" s="77"/>
      <c r="K4793" s="92"/>
    </row>
    <row r="4794" spans="1:11" ht="13.2" x14ac:dyDescent="0.25">
      <c r="A4794" s="14"/>
      <c r="B4794" s="14"/>
      <c r="C4794" s="14"/>
      <c r="D4794" s="16"/>
      <c r="E4794" s="16"/>
      <c r="F4794" s="14"/>
      <c r="G4794" s="14"/>
      <c r="H4794" s="14"/>
      <c r="I4794" s="15"/>
      <c r="J4794" s="77"/>
      <c r="K4794" s="92"/>
    </row>
    <row r="4795" spans="1:11" ht="13.2" x14ac:dyDescent="0.25">
      <c r="A4795" s="14"/>
      <c r="B4795" s="14"/>
      <c r="C4795" s="14"/>
      <c r="D4795" s="16"/>
      <c r="E4795" s="16"/>
      <c r="F4795" s="14"/>
      <c r="G4795" s="14"/>
      <c r="H4795" s="14"/>
      <c r="I4795" s="15"/>
      <c r="J4795" s="77"/>
      <c r="K4795" s="92"/>
    </row>
    <row r="4796" spans="1:11" ht="13.2" x14ac:dyDescent="0.25">
      <c r="A4796" s="14"/>
      <c r="B4796" s="14"/>
      <c r="C4796" s="14"/>
      <c r="D4796" s="16"/>
      <c r="E4796" s="16"/>
      <c r="F4796" s="14"/>
      <c r="G4796" s="14"/>
      <c r="H4796" s="14"/>
      <c r="I4796" s="15"/>
      <c r="J4796" s="77"/>
      <c r="K4796" s="92"/>
    </row>
    <row r="4797" spans="1:11" ht="13.2" x14ac:dyDescent="0.25">
      <c r="A4797" s="14"/>
      <c r="B4797" s="14"/>
      <c r="C4797" s="14"/>
      <c r="D4797" s="16"/>
      <c r="E4797" s="16"/>
      <c r="F4797" s="14"/>
      <c r="G4797" s="14"/>
      <c r="H4797" s="14"/>
      <c r="I4797" s="15"/>
      <c r="J4797" s="77"/>
      <c r="K4797" s="92"/>
    </row>
    <row r="4798" spans="1:11" ht="13.2" x14ac:dyDescent="0.25">
      <c r="A4798" s="14"/>
      <c r="B4798" s="14"/>
      <c r="C4798" s="14"/>
      <c r="D4798" s="16"/>
      <c r="E4798" s="16"/>
      <c r="F4798" s="14"/>
      <c r="G4798" s="14"/>
      <c r="H4798" s="14"/>
      <c r="I4798" s="15"/>
      <c r="J4798" s="77"/>
      <c r="K4798" s="92"/>
    </row>
    <row r="4799" spans="1:11" ht="13.2" x14ac:dyDescent="0.25">
      <c r="A4799" s="14"/>
      <c r="B4799" s="14"/>
      <c r="C4799" s="14"/>
      <c r="D4799" s="16"/>
      <c r="E4799" s="16"/>
      <c r="F4799" s="14"/>
      <c r="G4799" s="14"/>
      <c r="H4799" s="14"/>
      <c r="I4799" s="15"/>
      <c r="J4799" s="77"/>
      <c r="K4799" s="92"/>
    </row>
    <row r="4800" spans="1:11" ht="13.2" x14ac:dyDescent="0.25">
      <c r="A4800" s="14"/>
      <c r="B4800" s="14"/>
      <c r="C4800" s="14"/>
      <c r="D4800" s="16"/>
      <c r="E4800" s="16"/>
      <c r="F4800" s="14"/>
      <c r="G4800" s="14"/>
      <c r="H4800" s="14"/>
      <c r="I4800" s="15"/>
      <c r="J4800" s="77"/>
      <c r="K4800" s="92"/>
    </row>
    <row r="4801" spans="1:11" ht="13.2" x14ac:dyDescent="0.25">
      <c r="A4801" s="14"/>
      <c r="B4801" s="14"/>
      <c r="C4801" s="14"/>
      <c r="D4801" s="16"/>
      <c r="E4801" s="16"/>
      <c r="F4801" s="14"/>
      <c r="G4801" s="14"/>
      <c r="H4801" s="14"/>
      <c r="I4801" s="15"/>
      <c r="J4801" s="77"/>
      <c r="K4801" s="92"/>
    </row>
    <row r="4802" spans="1:11" ht="13.2" x14ac:dyDescent="0.25">
      <c r="A4802" s="14"/>
      <c r="B4802" s="14"/>
      <c r="C4802" s="14"/>
      <c r="D4802" s="16"/>
      <c r="E4802" s="16"/>
      <c r="F4802" s="14"/>
      <c r="G4802" s="14"/>
      <c r="H4802" s="14"/>
      <c r="I4802" s="15"/>
      <c r="J4802" s="77"/>
      <c r="K4802" s="92"/>
    </row>
    <row r="4803" spans="1:11" ht="13.2" x14ac:dyDescent="0.25">
      <c r="A4803" s="14"/>
      <c r="B4803" s="14"/>
      <c r="C4803" s="14"/>
      <c r="D4803" s="16"/>
      <c r="E4803" s="16"/>
      <c r="F4803" s="14"/>
      <c r="G4803" s="14"/>
      <c r="H4803" s="14"/>
      <c r="I4803" s="15"/>
      <c r="J4803" s="77"/>
      <c r="K4803" s="92"/>
    </row>
    <row r="4804" spans="1:11" ht="13.2" x14ac:dyDescent="0.25">
      <c r="A4804" s="14"/>
      <c r="B4804" s="14"/>
      <c r="C4804" s="14"/>
      <c r="D4804" s="16"/>
      <c r="E4804" s="16"/>
      <c r="F4804" s="14"/>
      <c r="G4804" s="14"/>
      <c r="H4804" s="14"/>
      <c r="I4804" s="15"/>
      <c r="J4804" s="77"/>
      <c r="K4804" s="92"/>
    </row>
    <row r="4805" spans="1:11" ht="13.2" x14ac:dyDescent="0.25">
      <c r="A4805" s="14"/>
      <c r="B4805" s="14"/>
      <c r="C4805" s="14"/>
      <c r="D4805" s="16"/>
      <c r="E4805" s="16"/>
      <c r="F4805" s="14"/>
      <c r="G4805" s="14"/>
      <c r="H4805" s="14"/>
      <c r="I4805" s="15"/>
      <c r="J4805" s="77"/>
      <c r="K4805" s="92"/>
    </row>
    <row r="4806" spans="1:11" ht="13.2" x14ac:dyDescent="0.25">
      <c r="A4806" s="14"/>
      <c r="B4806" s="14"/>
      <c r="C4806" s="14"/>
      <c r="D4806" s="16"/>
      <c r="E4806" s="16"/>
      <c r="F4806" s="14"/>
      <c r="G4806" s="14"/>
      <c r="H4806" s="14"/>
      <c r="I4806" s="15"/>
      <c r="J4806" s="77"/>
      <c r="K4806" s="92"/>
    </row>
    <row r="4807" spans="1:11" ht="13.2" x14ac:dyDescent="0.25">
      <c r="A4807" s="14"/>
      <c r="B4807" s="14"/>
      <c r="C4807" s="14"/>
      <c r="D4807" s="16"/>
      <c r="E4807" s="16"/>
      <c r="F4807" s="14"/>
      <c r="G4807" s="14"/>
      <c r="H4807" s="14"/>
      <c r="I4807" s="15"/>
      <c r="J4807" s="77"/>
      <c r="K4807" s="92"/>
    </row>
    <row r="4808" spans="1:11" ht="13.2" x14ac:dyDescent="0.25">
      <c r="A4808" s="14"/>
      <c r="B4808" s="14"/>
      <c r="C4808" s="14"/>
      <c r="D4808" s="16"/>
      <c r="E4808" s="16"/>
      <c r="F4808" s="14"/>
      <c r="G4808" s="14"/>
      <c r="H4808" s="14"/>
      <c r="I4808" s="15"/>
      <c r="J4808" s="77"/>
      <c r="K4808" s="92"/>
    </row>
    <row r="4809" spans="1:11" ht="13.2" x14ac:dyDescent="0.25">
      <c r="A4809" s="14"/>
      <c r="B4809" s="14"/>
      <c r="C4809" s="14"/>
      <c r="D4809" s="16"/>
      <c r="E4809" s="16"/>
      <c r="F4809" s="14"/>
      <c r="G4809" s="14"/>
      <c r="H4809" s="14"/>
      <c r="I4809" s="15"/>
      <c r="J4809" s="77"/>
      <c r="K4809" s="92"/>
    </row>
    <row r="4810" spans="1:11" ht="13.2" x14ac:dyDescent="0.25">
      <c r="A4810" s="14"/>
      <c r="B4810" s="14"/>
      <c r="C4810" s="14"/>
      <c r="D4810" s="16"/>
      <c r="E4810" s="16"/>
      <c r="F4810" s="14"/>
      <c r="G4810" s="14"/>
      <c r="H4810" s="14"/>
      <c r="I4810" s="15"/>
      <c r="J4810" s="77"/>
      <c r="K4810" s="92"/>
    </row>
    <row r="4811" spans="1:11" ht="13.2" x14ac:dyDescent="0.25">
      <c r="A4811" s="14"/>
      <c r="B4811" s="14"/>
      <c r="C4811" s="14"/>
      <c r="D4811" s="16"/>
      <c r="E4811" s="16"/>
      <c r="F4811" s="14"/>
      <c r="G4811" s="14"/>
      <c r="H4811" s="14"/>
      <c r="I4811" s="15"/>
      <c r="J4811" s="77"/>
      <c r="K4811" s="92"/>
    </row>
    <row r="4812" spans="1:11" ht="13.2" x14ac:dyDescent="0.25">
      <c r="A4812" s="14"/>
      <c r="B4812" s="14"/>
      <c r="C4812" s="14"/>
      <c r="D4812" s="16"/>
      <c r="E4812" s="16"/>
      <c r="F4812" s="14"/>
      <c r="G4812" s="14"/>
      <c r="H4812" s="14"/>
      <c r="I4812" s="15"/>
      <c r="J4812" s="77"/>
      <c r="K4812" s="92"/>
    </row>
    <row r="4813" spans="1:11" ht="13.2" x14ac:dyDescent="0.25">
      <c r="A4813" s="14"/>
      <c r="B4813" s="14"/>
      <c r="C4813" s="14"/>
      <c r="D4813" s="16"/>
      <c r="E4813" s="16"/>
      <c r="F4813" s="14"/>
      <c r="G4813" s="14"/>
      <c r="H4813" s="14"/>
      <c r="I4813" s="15"/>
      <c r="J4813" s="77"/>
      <c r="K4813" s="92"/>
    </row>
    <row r="4814" spans="1:11" ht="13.2" x14ac:dyDescent="0.25">
      <c r="A4814" s="14"/>
      <c r="B4814" s="14"/>
      <c r="C4814" s="14"/>
      <c r="D4814" s="16"/>
      <c r="E4814" s="16"/>
      <c r="F4814" s="14"/>
      <c r="G4814" s="14"/>
      <c r="H4814" s="14"/>
      <c r="I4814" s="15"/>
      <c r="J4814" s="77"/>
      <c r="K4814" s="92"/>
    </row>
    <row r="4815" spans="1:11" ht="13.2" x14ac:dyDescent="0.25">
      <c r="A4815" s="14"/>
      <c r="B4815" s="14"/>
      <c r="C4815" s="14"/>
      <c r="D4815" s="16"/>
      <c r="E4815" s="16"/>
      <c r="F4815" s="14"/>
      <c r="G4815" s="14"/>
      <c r="H4815" s="14"/>
      <c r="I4815" s="15"/>
      <c r="J4815" s="77"/>
      <c r="K4815" s="92"/>
    </row>
    <row r="4816" spans="1:11" ht="13.2" x14ac:dyDescent="0.25">
      <c r="A4816" s="14"/>
      <c r="B4816" s="14"/>
      <c r="C4816" s="14"/>
      <c r="D4816" s="16"/>
      <c r="E4816" s="16"/>
      <c r="F4816" s="14"/>
      <c r="G4816" s="14"/>
      <c r="H4816" s="14"/>
      <c r="I4816" s="15"/>
      <c r="J4816" s="77"/>
      <c r="K4816" s="92"/>
    </row>
    <row r="4817" spans="1:11" ht="13.2" x14ac:dyDescent="0.25">
      <c r="A4817" s="14"/>
      <c r="B4817" s="14"/>
      <c r="C4817" s="14"/>
      <c r="D4817" s="16"/>
      <c r="E4817" s="16"/>
      <c r="F4817" s="14"/>
      <c r="G4817" s="14"/>
      <c r="H4817" s="14"/>
      <c r="I4817" s="15"/>
      <c r="J4817" s="77"/>
      <c r="K4817" s="92"/>
    </row>
    <row r="4818" spans="1:11" ht="13.2" x14ac:dyDescent="0.25">
      <c r="A4818" s="14"/>
      <c r="B4818" s="14"/>
      <c r="C4818" s="14"/>
      <c r="D4818" s="16"/>
      <c r="E4818" s="16"/>
      <c r="F4818" s="14"/>
      <c r="G4818" s="14"/>
      <c r="H4818" s="14"/>
      <c r="I4818" s="15"/>
      <c r="J4818" s="77"/>
      <c r="K4818" s="92"/>
    </row>
    <row r="4819" spans="1:11" ht="13.2" x14ac:dyDescent="0.25">
      <c r="A4819" s="14"/>
      <c r="B4819" s="14"/>
      <c r="C4819" s="14"/>
      <c r="D4819" s="16"/>
      <c r="E4819" s="16"/>
      <c r="F4819" s="14"/>
      <c r="G4819" s="14"/>
      <c r="H4819" s="14"/>
      <c r="I4819" s="15"/>
      <c r="J4819" s="77"/>
      <c r="K4819" s="92"/>
    </row>
    <row r="4820" spans="1:11" ht="13.2" x14ac:dyDescent="0.25">
      <c r="A4820" s="14"/>
      <c r="B4820" s="14"/>
      <c r="C4820" s="14"/>
      <c r="D4820" s="16"/>
      <c r="E4820" s="16"/>
      <c r="F4820" s="14"/>
      <c r="G4820" s="14"/>
      <c r="H4820" s="14"/>
      <c r="I4820" s="15"/>
      <c r="J4820" s="77"/>
      <c r="K4820" s="92"/>
    </row>
    <row r="4821" spans="1:11" ht="13.2" x14ac:dyDescent="0.25">
      <c r="A4821" s="14"/>
      <c r="B4821" s="14"/>
      <c r="C4821" s="14"/>
      <c r="D4821" s="16"/>
      <c r="E4821" s="16"/>
      <c r="F4821" s="14"/>
      <c r="G4821" s="14"/>
      <c r="H4821" s="14"/>
      <c r="I4821" s="15"/>
      <c r="J4821" s="77"/>
      <c r="K4821" s="92"/>
    </row>
    <row r="4822" spans="1:11" ht="13.2" x14ac:dyDescent="0.25">
      <c r="A4822" s="14"/>
      <c r="B4822" s="14"/>
      <c r="C4822" s="14"/>
      <c r="D4822" s="16"/>
      <c r="E4822" s="16"/>
      <c r="F4822" s="14"/>
      <c r="G4822" s="14"/>
      <c r="H4822" s="14"/>
      <c r="I4822" s="15"/>
      <c r="J4822" s="77"/>
      <c r="K4822" s="92"/>
    </row>
    <row r="4823" spans="1:11" ht="13.2" x14ac:dyDescent="0.25">
      <c r="A4823" s="14"/>
      <c r="B4823" s="14"/>
      <c r="C4823" s="14"/>
      <c r="D4823" s="16"/>
      <c r="E4823" s="16"/>
      <c r="F4823" s="14"/>
      <c r="G4823" s="14"/>
      <c r="H4823" s="14"/>
      <c r="I4823" s="15"/>
      <c r="J4823" s="77"/>
      <c r="K4823" s="92"/>
    </row>
    <row r="4824" spans="1:11" ht="13.2" x14ac:dyDescent="0.25">
      <c r="A4824" s="14"/>
      <c r="B4824" s="14"/>
      <c r="C4824" s="14"/>
      <c r="D4824" s="16"/>
      <c r="E4824" s="16"/>
      <c r="F4824" s="14"/>
      <c r="G4824" s="14"/>
      <c r="H4824" s="14"/>
      <c r="I4824" s="15"/>
      <c r="J4824" s="77"/>
      <c r="K4824" s="92"/>
    </row>
    <row r="4825" spans="1:11" ht="13.2" x14ac:dyDescent="0.25">
      <c r="A4825" s="14"/>
      <c r="B4825" s="14"/>
      <c r="C4825" s="14"/>
      <c r="D4825" s="16"/>
      <c r="E4825" s="16"/>
      <c r="F4825" s="14"/>
      <c r="G4825" s="14"/>
      <c r="H4825" s="14"/>
      <c r="I4825" s="15"/>
      <c r="J4825" s="77"/>
      <c r="K4825" s="92"/>
    </row>
    <row r="4826" spans="1:11" ht="13.2" x14ac:dyDescent="0.25">
      <c r="A4826" s="14"/>
      <c r="B4826" s="14"/>
      <c r="C4826" s="14"/>
      <c r="D4826" s="16"/>
      <c r="E4826" s="16"/>
      <c r="F4826" s="14"/>
      <c r="G4826" s="14"/>
      <c r="H4826" s="14"/>
      <c r="I4826" s="15"/>
      <c r="J4826" s="77"/>
      <c r="K4826" s="92"/>
    </row>
    <row r="4827" spans="1:11" ht="13.2" x14ac:dyDescent="0.25">
      <c r="A4827" s="14"/>
      <c r="B4827" s="14"/>
      <c r="C4827" s="14"/>
      <c r="D4827" s="16"/>
      <c r="E4827" s="16"/>
      <c r="F4827" s="14"/>
      <c r="G4827" s="14"/>
      <c r="H4827" s="14"/>
      <c r="I4827" s="15"/>
      <c r="J4827" s="77"/>
      <c r="K4827" s="92"/>
    </row>
    <row r="4828" spans="1:11" ht="13.2" x14ac:dyDescent="0.25">
      <c r="A4828" s="14"/>
      <c r="B4828" s="14"/>
      <c r="C4828" s="14"/>
      <c r="D4828" s="16"/>
      <c r="E4828" s="16"/>
      <c r="F4828" s="14"/>
      <c r="G4828" s="14"/>
      <c r="H4828" s="14"/>
      <c r="I4828" s="15"/>
      <c r="J4828" s="77"/>
      <c r="K4828" s="92"/>
    </row>
    <row r="4829" spans="1:11" ht="13.2" x14ac:dyDescent="0.25">
      <c r="A4829" s="14"/>
      <c r="B4829" s="14"/>
      <c r="C4829" s="14"/>
      <c r="D4829" s="16"/>
      <c r="E4829" s="16"/>
      <c r="F4829" s="14"/>
      <c r="G4829" s="14"/>
      <c r="H4829" s="14"/>
      <c r="I4829" s="15"/>
      <c r="J4829" s="77"/>
      <c r="K4829" s="92"/>
    </row>
    <row r="4830" spans="1:11" ht="13.2" x14ac:dyDescent="0.25">
      <c r="A4830" s="14"/>
      <c r="B4830" s="14"/>
      <c r="C4830" s="14"/>
      <c r="D4830" s="16"/>
      <c r="E4830" s="16"/>
      <c r="F4830" s="14"/>
      <c r="G4830" s="14"/>
      <c r="H4830" s="14"/>
      <c r="I4830" s="15"/>
      <c r="J4830" s="77"/>
      <c r="K4830" s="92"/>
    </row>
    <row r="4831" spans="1:11" ht="13.2" x14ac:dyDescent="0.25">
      <c r="A4831" s="14"/>
      <c r="B4831" s="14"/>
      <c r="C4831" s="14"/>
      <c r="D4831" s="16"/>
      <c r="E4831" s="16"/>
      <c r="F4831" s="14"/>
      <c r="G4831" s="14"/>
      <c r="H4831" s="14"/>
      <c r="I4831" s="15"/>
      <c r="J4831" s="77"/>
      <c r="K4831" s="92"/>
    </row>
    <row r="4832" spans="1:11" ht="13.2" x14ac:dyDescent="0.25">
      <c r="A4832" s="14"/>
      <c r="B4832" s="14"/>
      <c r="C4832" s="14"/>
      <c r="D4832" s="16"/>
      <c r="E4832" s="16"/>
      <c r="F4832" s="14"/>
      <c r="G4832" s="14"/>
      <c r="H4832" s="14"/>
      <c r="I4832" s="15"/>
      <c r="J4832" s="77"/>
      <c r="K4832" s="92"/>
    </row>
    <row r="4833" spans="1:11" ht="13.2" x14ac:dyDescent="0.25">
      <c r="A4833" s="14"/>
      <c r="B4833" s="14"/>
      <c r="C4833" s="14"/>
      <c r="D4833" s="16"/>
      <c r="E4833" s="16"/>
      <c r="F4833" s="14"/>
      <c r="G4833" s="14"/>
      <c r="H4833" s="14"/>
      <c r="I4833" s="15"/>
      <c r="J4833" s="77"/>
      <c r="K4833" s="92"/>
    </row>
    <row r="4834" spans="1:11" ht="13.2" x14ac:dyDescent="0.25">
      <c r="A4834" s="14"/>
      <c r="B4834" s="14"/>
      <c r="C4834" s="14"/>
      <c r="D4834" s="16"/>
      <c r="E4834" s="16"/>
      <c r="F4834" s="14"/>
      <c r="G4834" s="14"/>
      <c r="H4834" s="14"/>
      <c r="I4834" s="15"/>
      <c r="J4834" s="77"/>
      <c r="K4834" s="92"/>
    </row>
    <row r="4835" spans="1:11" ht="13.2" x14ac:dyDescent="0.25">
      <c r="A4835" s="14"/>
      <c r="B4835" s="14"/>
      <c r="C4835" s="14"/>
      <c r="D4835" s="16"/>
      <c r="E4835" s="16"/>
      <c r="F4835" s="14"/>
      <c r="G4835" s="14"/>
      <c r="H4835" s="14"/>
      <c r="I4835" s="15"/>
      <c r="J4835" s="77"/>
      <c r="K4835" s="92"/>
    </row>
    <row r="4836" spans="1:11" ht="13.2" x14ac:dyDescent="0.25">
      <c r="A4836" s="14"/>
      <c r="B4836" s="14"/>
      <c r="C4836" s="14"/>
      <c r="D4836" s="16"/>
      <c r="E4836" s="16"/>
      <c r="F4836" s="14"/>
      <c r="G4836" s="14"/>
      <c r="H4836" s="14"/>
      <c r="I4836" s="15"/>
      <c r="J4836" s="77"/>
      <c r="K4836" s="92"/>
    </row>
    <row r="4837" spans="1:11" ht="13.2" x14ac:dyDescent="0.25">
      <c r="A4837" s="14"/>
      <c r="B4837" s="14"/>
      <c r="C4837" s="14"/>
      <c r="D4837" s="16"/>
      <c r="E4837" s="16"/>
      <c r="F4837" s="14"/>
      <c r="G4837" s="14"/>
      <c r="H4837" s="14"/>
      <c r="I4837" s="15"/>
      <c r="J4837" s="77"/>
      <c r="K4837" s="92"/>
    </row>
    <row r="4838" spans="1:11" ht="13.2" x14ac:dyDescent="0.25">
      <c r="A4838" s="14"/>
      <c r="B4838" s="14"/>
      <c r="C4838" s="14"/>
      <c r="D4838" s="16"/>
      <c r="E4838" s="16"/>
      <c r="F4838" s="14"/>
      <c r="G4838" s="14"/>
      <c r="H4838" s="14"/>
      <c r="I4838" s="15"/>
      <c r="J4838" s="77"/>
      <c r="K4838" s="92"/>
    </row>
    <row r="4839" spans="1:11" ht="13.2" x14ac:dyDescent="0.25">
      <c r="A4839" s="14"/>
      <c r="B4839" s="14"/>
      <c r="C4839" s="14"/>
      <c r="D4839" s="16"/>
      <c r="E4839" s="16"/>
      <c r="F4839" s="14"/>
      <c r="G4839" s="14"/>
      <c r="H4839" s="14"/>
      <c r="I4839" s="15"/>
      <c r="J4839" s="77"/>
      <c r="K4839" s="92"/>
    </row>
    <row r="4840" spans="1:11" ht="13.2" x14ac:dyDescent="0.25">
      <c r="A4840" s="14"/>
      <c r="B4840" s="14"/>
      <c r="C4840" s="14"/>
      <c r="D4840" s="16"/>
      <c r="E4840" s="16"/>
      <c r="F4840" s="14"/>
      <c r="G4840" s="14"/>
      <c r="H4840" s="14"/>
      <c r="I4840" s="15"/>
      <c r="J4840" s="77"/>
      <c r="K4840" s="92"/>
    </row>
    <row r="4841" spans="1:11" ht="13.2" x14ac:dyDescent="0.25">
      <c r="A4841" s="14"/>
      <c r="B4841" s="14"/>
      <c r="C4841" s="14"/>
      <c r="D4841" s="16"/>
      <c r="E4841" s="16"/>
      <c r="F4841" s="14"/>
      <c r="G4841" s="14"/>
      <c r="H4841" s="14"/>
      <c r="I4841" s="15"/>
      <c r="J4841" s="77"/>
      <c r="K4841" s="92"/>
    </row>
    <row r="4842" spans="1:11" ht="13.2" x14ac:dyDescent="0.25">
      <c r="A4842" s="14"/>
      <c r="B4842" s="14"/>
      <c r="C4842" s="14"/>
      <c r="D4842" s="16"/>
      <c r="E4842" s="16"/>
      <c r="F4842" s="14"/>
      <c r="G4842" s="14"/>
      <c r="H4842" s="14"/>
      <c r="I4842" s="15"/>
      <c r="J4842" s="77"/>
      <c r="K4842" s="92"/>
    </row>
    <row r="4843" spans="1:11" ht="13.2" x14ac:dyDescent="0.25">
      <c r="A4843" s="14"/>
      <c r="B4843" s="14"/>
      <c r="C4843" s="14"/>
      <c r="D4843" s="16"/>
      <c r="E4843" s="16"/>
      <c r="F4843" s="14"/>
      <c r="G4843" s="14"/>
      <c r="H4843" s="14"/>
      <c r="I4843" s="15"/>
      <c r="J4843" s="77"/>
      <c r="K4843" s="92"/>
    </row>
    <row r="4844" spans="1:11" ht="13.2" x14ac:dyDescent="0.25">
      <c r="A4844" s="14"/>
      <c r="B4844" s="14"/>
      <c r="C4844" s="14"/>
      <c r="D4844" s="16"/>
      <c r="E4844" s="16"/>
      <c r="F4844" s="14"/>
      <c r="G4844" s="14"/>
      <c r="H4844" s="14"/>
      <c r="I4844" s="15"/>
      <c r="J4844" s="77"/>
      <c r="K4844" s="92"/>
    </row>
    <row r="4845" spans="1:11" ht="13.2" x14ac:dyDescent="0.25">
      <c r="A4845" s="14"/>
      <c r="B4845" s="14"/>
      <c r="C4845" s="14"/>
      <c r="D4845" s="16"/>
      <c r="E4845" s="16"/>
      <c r="F4845" s="14"/>
      <c r="G4845" s="14"/>
      <c r="H4845" s="14"/>
      <c r="I4845" s="15"/>
      <c r="J4845" s="77"/>
      <c r="K4845" s="92"/>
    </row>
    <row r="4846" spans="1:11" ht="13.2" x14ac:dyDescent="0.25">
      <c r="A4846" s="14"/>
      <c r="B4846" s="14"/>
      <c r="C4846" s="14"/>
      <c r="D4846" s="16"/>
      <c r="E4846" s="16"/>
      <c r="F4846" s="14"/>
      <c r="G4846" s="14"/>
      <c r="H4846" s="14"/>
      <c r="I4846" s="15"/>
      <c r="J4846" s="77"/>
      <c r="K4846" s="92"/>
    </row>
    <row r="4847" spans="1:11" ht="13.2" x14ac:dyDescent="0.25">
      <c r="A4847" s="14"/>
      <c r="B4847" s="14"/>
      <c r="C4847" s="14"/>
      <c r="D4847" s="16"/>
      <c r="E4847" s="16"/>
      <c r="F4847" s="14"/>
      <c r="G4847" s="14"/>
      <c r="H4847" s="14"/>
      <c r="I4847" s="15"/>
      <c r="J4847" s="77"/>
      <c r="K4847" s="92"/>
    </row>
    <row r="4848" spans="1:11" ht="13.2" x14ac:dyDescent="0.25">
      <c r="A4848" s="14"/>
      <c r="B4848" s="14"/>
      <c r="C4848" s="14"/>
      <c r="D4848" s="16"/>
      <c r="E4848" s="16"/>
      <c r="F4848" s="14"/>
      <c r="G4848" s="14"/>
      <c r="H4848" s="14"/>
      <c r="I4848" s="15"/>
      <c r="J4848" s="77"/>
      <c r="K4848" s="92"/>
    </row>
    <row r="4849" spans="1:11" ht="13.2" x14ac:dyDescent="0.25">
      <c r="A4849" s="14"/>
      <c r="B4849" s="14"/>
      <c r="C4849" s="14"/>
      <c r="D4849" s="16"/>
      <c r="E4849" s="16"/>
      <c r="F4849" s="14"/>
      <c r="G4849" s="14"/>
      <c r="H4849" s="14"/>
      <c r="I4849" s="15"/>
      <c r="J4849" s="77"/>
      <c r="K4849" s="92"/>
    </row>
    <row r="4850" spans="1:11" ht="13.2" x14ac:dyDescent="0.25">
      <c r="A4850" s="14"/>
      <c r="B4850" s="14"/>
      <c r="C4850" s="14"/>
      <c r="D4850" s="16"/>
      <c r="E4850" s="16"/>
      <c r="F4850" s="14"/>
      <c r="G4850" s="14"/>
      <c r="H4850" s="14"/>
      <c r="I4850" s="15"/>
      <c r="J4850" s="77"/>
      <c r="K4850" s="92"/>
    </row>
    <row r="4851" spans="1:11" ht="13.2" x14ac:dyDescent="0.25">
      <c r="A4851" s="14"/>
      <c r="B4851" s="14"/>
      <c r="C4851" s="14"/>
      <c r="D4851" s="16"/>
      <c r="E4851" s="16"/>
      <c r="F4851" s="14"/>
      <c r="G4851" s="14"/>
      <c r="H4851" s="14"/>
      <c r="I4851" s="15"/>
      <c r="J4851" s="77"/>
      <c r="K4851" s="92"/>
    </row>
    <row r="4852" spans="1:11" ht="13.2" x14ac:dyDescent="0.25">
      <c r="A4852" s="14"/>
      <c r="B4852" s="14"/>
      <c r="C4852" s="14"/>
      <c r="D4852" s="16"/>
      <c r="E4852" s="16"/>
      <c r="F4852" s="14"/>
      <c r="G4852" s="14"/>
      <c r="H4852" s="14"/>
      <c r="I4852" s="15"/>
      <c r="J4852" s="77"/>
      <c r="K4852" s="92"/>
    </row>
    <row r="4853" spans="1:11" ht="13.2" x14ac:dyDescent="0.25">
      <c r="A4853" s="14"/>
      <c r="B4853" s="14"/>
      <c r="C4853" s="14"/>
      <c r="D4853" s="16"/>
      <c r="E4853" s="16"/>
      <c r="F4853" s="14"/>
      <c r="G4853" s="14"/>
      <c r="H4853" s="14"/>
      <c r="I4853" s="15"/>
      <c r="J4853" s="77"/>
      <c r="K4853" s="92"/>
    </row>
    <row r="4854" spans="1:11" ht="13.2" x14ac:dyDescent="0.25">
      <c r="A4854" s="14"/>
      <c r="B4854" s="14"/>
      <c r="C4854" s="14"/>
      <c r="D4854" s="16"/>
      <c r="E4854" s="16"/>
      <c r="F4854" s="14"/>
      <c r="G4854" s="14"/>
      <c r="H4854" s="14"/>
      <c r="I4854" s="15"/>
      <c r="J4854" s="77"/>
      <c r="K4854" s="92"/>
    </row>
    <row r="4855" spans="1:11" ht="13.2" x14ac:dyDescent="0.25">
      <c r="A4855" s="14"/>
      <c r="B4855" s="14"/>
      <c r="C4855" s="14"/>
      <c r="D4855" s="16"/>
      <c r="E4855" s="16"/>
      <c r="F4855" s="14"/>
      <c r="G4855" s="14"/>
      <c r="H4855" s="14"/>
      <c r="I4855" s="15"/>
      <c r="J4855" s="77"/>
      <c r="K4855" s="92"/>
    </row>
    <row r="4856" spans="1:11" ht="13.2" x14ac:dyDescent="0.25">
      <c r="A4856" s="14"/>
      <c r="B4856" s="14"/>
      <c r="C4856" s="14"/>
      <c r="D4856" s="16"/>
      <c r="E4856" s="16"/>
      <c r="F4856" s="14"/>
      <c r="G4856" s="14"/>
      <c r="H4856" s="14"/>
      <c r="I4856" s="15"/>
      <c r="J4856" s="77"/>
      <c r="K4856" s="92"/>
    </row>
    <row r="4857" spans="1:11" ht="13.2" x14ac:dyDescent="0.25">
      <c r="A4857" s="14"/>
      <c r="B4857" s="14"/>
      <c r="C4857" s="14"/>
      <c r="D4857" s="16"/>
      <c r="E4857" s="16"/>
      <c r="F4857" s="14"/>
      <c r="G4857" s="14"/>
      <c r="H4857" s="14"/>
      <c r="I4857" s="15"/>
      <c r="J4857" s="77"/>
      <c r="K4857" s="92"/>
    </row>
    <row r="4858" spans="1:11" ht="13.2" x14ac:dyDescent="0.25">
      <c r="A4858" s="14"/>
      <c r="B4858" s="14"/>
      <c r="C4858" s="14"/>
      <c r="D4858" s="16"/>
      <c r="E4858" s="16"/>
      <c r="F4858" s="14"/>
      <c r="G4858" s="14"/>
      <c r="H4858" s="14"/>
      <c r="I4858" s="15"/>
      <c r="J4858" s="77"/>
      <c r="K4858" s="92"/>
    </row>
    <row r="4859" spans="1:11" ht="13.2" x14ac:dyDescent="0.25">
      <c r="A4859" s="14"/>
      <c r="B4859" s="14"/>
      <c r="C4859" s="14"/>
      <c r="D4859" s="16"/>
      <c r="E4859" s="16"/>
      <c r="F4859" s="14"/>
      <c r="G4859" s="14"/>
      <c r="H4859" s="14"/>
      <c r="I4859" s="15"/>
      <c r="J4859" s="77"/>
      <c r="K4859" s="92"/>
    </row>
    <row r="4860" spans="1:11" ht="13.2" x14ac:dyDescent="0.25">
      <c r="A4860" s="14"/>
      <c r="B4860" s="14"/>
      <c r="C4860" s="14"/>
      <c r="D4860" s="16"/>
      <c r="E4860" s="16"/>
      <c r="F4860" s="14"/>
      <c r="G4860" s="14"/>
      <c r="H4860" s="14"/>
      <c r="I4860" s="15"/>
      <c r="J4860" s="77"/>
      <c r="K4860" s="92"/>
    </row>
    <row r="4861" spans="1:11" ht="13.2" x14ac:dyDescent="0.25">
      <c r="A4861" s="14"/>
      <c r="B4861" s="14"/>
      <c r="C4861" s="14"/>
      <c r="D4861" s="16"/>
      <c r="E4861" s="16"/>
      <c r="F4861" s="14"/>
      <c r="G4861" s="14"/>
      <c r="H4861" s="14"/>
      <c r="I4861" s="15"/>
      <c r="J4861" s="77"/>
      <c r="K4861" s="92"/>
    </row>
    <row r="4862" spans="1:11" ht="13.2" x14ac:dyDescent="0.25">
      <c r="A4862" s="14"/>
      <c r="B4862" s="14"/>
      <c r="C4862" s="14"/>
      <c r="D4862" s="16"/>
      <c r="E4862" s="16"/>
      <c r="F4862" s="14"/>
      <c r="G4862" s="14"/>
      <c r="H4862" s="14"/>
      <c r="I4862" s="15"/>
      <c r="J4862" s="77"/>
      <c r="K4862" s="92"/>
    </row>
    <row r="4863" spans="1:11" ht="13.2" x14ac:dyDescent="0.25">
      <c r="A4863" s="14"/>
      <c r="B4863" s="14"/>
      <c r="C4863" s="14"/>
      <c r="D4863" s="16"/>
      <c r="E4863" s="16"/>
      <c r="F4863" s="14"/>
      <c r="G4863" s="14"/>
      <c r="H4863" s="14"/>
      <c r="I4863" s="15"/>
      <c r="J4863" s="77"/>
      <c r="K4863" s="92"/>
    </row>
    <row r="4864" spans="1:11" ht="13.2" x14ac:dyDescent="0.25">
      <c r="A4864" s="14"/>
      <c r="B4864" s="14"/>
      <c r="C4864" s="14"/>
      <c r="D4864" s="16"/>
      <c r="E4864" s="16"/>
      <c r="F4864" s="14"/>
      <c r="G4864" s="14"/>
      <c r="H4864" s="14"/>
      <c r="I4864" s="15"/>
      <c r="J4864" s="77"/>
      <c r="K4864" s="92"/>
    </row>
    <row r="4865" spans="1:11" ht="13.2" x14ac:dyDescent="0.25">
      <c r="A4865" s="14"/>
      <c r="B4865" s="14"/>
      <c r="C4865" s="14"/>
      <c r="D4865" s="16"/>
      <c r="E4865" s="16"/>
      <c r="F4865" s="14"/>
      <c r="G4865" s="14"/>
      <c r="H4865" s="14"/>
      <c r="I4865" s="15"/>
      <c r="J4865" s="77"/>
      <c r="K4865" s="92"/>
    </row>
    <row r="4866" spans="1:11" ht="13.2" x14ac:dyDescent="0.25">
      <c r="A4866" s="14"/>
      <c r="B4866" s="14"/>
      <c r="C4866" s="14"/>
      <c r="D4866" s="16"/>
      <c r="E4866" s="16"/>
      <c r="F4866" s="14"/>
      <c r="G4866" s="14"/>
      <c r="H4866" s="14"/>
      <c r="I4866" s="15"/>
      <c r="J4866" s="77"/>
      <c r="K4866" s="92"/>
    </row>
    <row r="4867" spans="1:11" ht="13.2" x14ac:dyDescent="0.25">
      <c r="A4867" s="14"/>
      <c r="B4867" s="14"/>
      <c r="C4867" s="14"/>
      <c r="D4867" s="16"/>
      <c r="E4867" s="16"/>
      <c r="F4867" s="14"/>
      <c r="G4867" s="14"/>
      <c r="H4867" s="14"/>
      <c r="I4867" s="15"/>
      <c r="J4867" s="77"/>
      <c r="K4867" s="92"/>
    </row>
    <row r="4868" spans="1:11" ht="13.2" x14ac:dyDescent="0.25">
      <c r="A4868" s="14"/>
      <c r="B4868" s="14"/>
      <c r="C4868" s="14"/>
      <c r="D4868" s="16"/>
      <c r="E4868" s="16"/>
      <c r="F4868" s="14"/>
      <c r="G4868" s="14"/>
      <c r="H4868" s="14"/>
      <c r="I4868" s="15"/>
      <c r="J4868" s="77"/>
      <c r="K4868" s="92"/>
    </row>
    <row r="4869" spans="1:11" ht="13.2" x14ac:dyDescent="0.25">
      <c r="A4869" s="14"/>
      <c r="B4869" s="14"/>
      <c r="C4869" s="14"/>
      <c r="D4869" s="16"/>
      <c r="E4869" s="16"/>
      <c r="F4869" s="14"/>
      <c r="G4869" s="14"/>
      <c r="H4869" s="14"/>
      <c r="I4869" s="15"/>
      <c r="J4869" s="77"/>
      <c r="K4869" s="92"/>
    </row>
    <row r="4870" spans="1:11" ht="13.2" x14ac:dyDescent="0.25">
      <c r="A4870" s="14"/>
      <c r="B4870" s="14"/>
      <c r="C4870" s="14"/>
      <c r="D4870" s="16"/>
      <c r="E4870" s="16"/>
      <c r="F4870" s="14"/>
      <c r="G4870" s="14"/>
      <c r="H4870" s="14"/>
      <c r="I4870" s="15"/>
      <c r="J4870" s="77"/>
      <c r="K4870" s="92"/>
    </row>
    <row r="4871" spans="1:11" ht="13.2" x14ac:dyDescent="0.25">
      <c r="A4871" s="14"/>
      <c r="B4871" s="14"/>
      <c r="C4871" s="14"/>
      <c r="D4871" s="16"/>
      <c r="E4871" s="16"/>
      <c r="F4871" s="14"/>
      <c r="G4871" s="14"/>
      <c r="H4871" s="14"/>
      <c r="I4871" s="15"/>
      <c r="J4871" s="77"/>
      <c r="K4871" s="92"/>
    </row>
    <row r="4872" spans="1:11" ht="13.2" x14ac:dyDescent="0.25">
      <c r="A4872" s="14"/>
      <c r="B4872" s="14"/>
      <c r="C4872" s="14"/>
      <c r="D4872" s="16"/>
      <c r="E4872" s="16"/>
      <c r="F4872" s="14"/>
      <c r="G4872" s="14"/>
      <c r="H4872" s="14"/>
      <c r="I4872" s="15"/>
      <c r="J4872" s="77"/>
      <c r="K4872" s="92"/>
    </row>
    <row r="4873" spans="1:11" ht="13.2" x14ac:dyDescent="0.25">
      <c r="A4873" s="14"/>
      <c r="B4873" s="14"/>
      <c r="C4873" s="14"/>
      <c r="D4873" s="16"/>
      <c r="E4873" s="16"/>
      <c r="F4873" s="14"/>
      <c r="G4873" s="14"/>
      <c r="H4873" s="14"/>
      <c r="I4873" s="15"/>
      <c r="J4873" s="77"/>
      <c r="K4873" s="92"/>
    </row>
    <row r="4874" spans="1:11" ht="13.2" x14ac:dyDescent="0.25">
      <c r="A4874" s="14"/>
      <c r="B4874" s="14"/>
      <c r="C4874" s="14"/>
      <c r="D4874" s="16"/>
      <c r="E4874" s="16"/>
      <c r="F4874" s="14"/>
      <c r="G4874" s="14"/>
      <c r="H4874" s="14"/>
      <c r="I4874" s="15"/>
      <c r="J4874" s="77"/>
      <c r="K4874" s="92"/>
    </row>
    <row r="4875" spans="1:11" ht="13.2" x14ac:dyDescent="0.25">
      <c r="A4875" s="14"/>
      <c r="B4875" s="14"/>
      <c r="C4875" s="14"/>
      <c r="D4875" s="16"/>
      <c r="E4875" s="16"/>
      <c r="F4875" s="14"/>
      <c r="G4875" s="14"/>
      <c r="H4875" s="14"/>
      <c r="I4875" s="15"/>
      <c r="J4875" s="77"/>
      <c r="K4875" s="92"/>
    </row>
    <row r="4876" spans="1:11" ht="13.2" x14ac:dyDescent="0.25">
      <c r="A4876" s="14"/>
      <c r="B4876" s="14"/>
      <c r="C4876" s="14"/>
      <c r="D4876" s="16"/>
      <c r="E4876" s="16"/>
      <c r="F4876" s="14"/>
      <c r="G4876" s="14"/>
      <c r="H4876" s="14"/>
      <c r="I4876" s="15"/>
      <c r="J4876" s="77"/>
      <c r="K4876" s="92"/>
    </row>
    <row r="4877" spans="1:11" ht="13.2" x14ac:dyDescent="0.25">
      <c r="A4877" s="14"/>
      <c r="B4877" s="14"/>
      <c r="C4877" s="14"/>
      <c r="D4877" s="16"/>
      <c r="E4877" s="16"/>
      <c r="F4877" s="14"/>
      <c r="G4877" s="14"/>
      <c r="H4877" s="14"/>
      <c r="I4877" s="15"/>
      <c r="J4877" s="77"/>
      <c r="K4877" s="92"/>
    </row>
    <row r="4878" spans="1:11" ht="13.2" x14ac:dyDescent="0.25">
      <c r="A4878" s="14"/>
      <c r="B4878" s="14"/>
      <c r="C4878" s="14"/>
      <c r="D4878" s="16"/>
      <c r="E4878" s="16"/>
      <c r="F4878" s="14"/>
      <c r="G4878" s="14"/>
      <c r="H4878" s="14"/>
      <c r="I4878" s="15"/>
      <c r="J4878" s="77"/>
      <c r="K4878" s="92"/>
    </row>
    <row r="4879" spans="1:11" ht="13.2" x14ac:dyDescent="0.25">
      <c r="A4879" s="14"/>
      <c r="B4879" s="14"/>
      <c r="C4879" s="14"/>
      <c r="D4879" s="16"/>
      <c r="E4879" s="16"/>
      <c r="F4879" s="14"/>
      <c r="G4879" s="14"/>
      <c r="H4879" s="14"/>
      <c r="I4879" s="15"/>
      <c r="J4879" s="77"/>
      <c r="K4879" s="92"/>
    </row>
    <row r="4880" spans="1:11" ht="13.2" x14ac:dyDescent="0.25">
      <c r="A4880" s="14"/>
      <c r="B4880" s="14"/>
      <c r="C4880" s="14"/>
      <c r="D4880" s="16"/>
      <c r="E4880" s="16"/>
      <c r="F4880" s="14"/>
      <c r="G4880" s="14"/>
      <c r="H4880" s="14"/>
      <c r="I4880" s="15"/>
      <c r="J4880" s="77"/>
      <c r="K4880" s="92"/>
    </row>
    <row r="4881" spans="1:11" ht="13.2" x14ac:dyDescent="0.25">
      <c r="A4881" s="14"/>
      <c r="B4881" s="14"/>
      <c r="C4881" s="14"/>
      <c r="D4881" s="16"/>
      <c r="E4881" s="16"/>
      <c r="F4881" s="14"/>
      <c r="G4881" s="14"/>
      <c r="H4881" s="14"/>
      <c r="I4881" s="15"/>
      <c r="J4881" s="77"/>
      <c r="K4881" s="92"/>
    </row>
    <row r="4882" spans="1:11" ht="13.2" x14ac:dyDescent="0.25">
      <c r="A4882" s="14"/>
      <c r="B4882" s="14"/>
      <c r="C4882" s="14"/>
      <c r="D4882" s="16"/>
      <c r="E4882" s="16"/>
      <c r="F4882" s="14"/>
      <c r="G4882" s="14"/>
      <c r="H4882" s="14"/>
      <c r="I4882" s="15"/>
      <c r="J4882" s="77"/>
      <c r="K4882" s="92"/>
    </row>
    <row r="4883" spans="1:11" ht="13.2" x14ac:dyDescent="0.25">
      <c r="A4883" s="14"/>
      <c r="B4883" s="14"/>
      <c r="C4883" s="14"/>
      <c r="D4883" s="16"/>
      <c r="E4883" s="16"/>
      <c r="F4883" s="14"/>
      <c r="G4883" s="14"/>
      <c r="H4883" s="14"/>
      <c r="I4883" s="15"/>
      <c r="J4883" s="77"/>
      <c r="K4883" s="92"/>
    </row>
    <row r="4884" spans="1:11" ht="13.2" x14ac:dyDescent="0.25">
      <c r="A4884" s="14"/>
      <c r="B4884" s="14"/>
      <c r="C4884" s="14"/>
      <c r="D4884" s="16"/>
      <c r="E4884" s="16"/>
      <c r="F4884" s="14"/>
      <c r="G4884" s="14"/>
      <c r="H4884" s="14"/>
      <c r="I4884" s="15"/>
      <c r="J4884" s="77"/>
      <c r="K4884" s="92"/>
    </row>
    <row r="4885" spans="1:11" ht="13.2" x14ac:dyDescent="0.25">
      <c r="A4885" s="14"/>
      <c r="B4885" s="14"/>
      <c r="C4885" s="14"/>
      <c r="D4885" s="16"/>
      <c r="E4885" s="16"/>
      <c r="F4885" s="14"/>
      <c r="G4885" s="14"/>
      <c r="H4885" s="14"/>
      <c r="I4885" s="15"/>
      <c r="J4885" s="77"/>
      <c r="K4885" s="92"/>
    </row>
    <row r="4886" spans="1:11" ht="13.2" x14ac:dyDescent="0.25">
      <c r="A4886" s="14"/>
      <c r="B4886" s="14"/>
      <c r="C4886" s="14"/>
      <c r="D4886" s="16"/>
      <c r="E4886" s="16"/>
      <c r="F4886" s="14"/>
      <c r="G4886" s="14"/>
      <c r="H4886" s="14"/>
      <c r="I4886" s="15"/>
      <c r="J4886" s="77"/>
      <c r="K4886" s="92"/>
    </row>
    <row r="4887" spans="1:11" ht="13.2" x14ac:dyDescent="0.25">
      <c r="A4887" s="14"/>
      <c r="B4887" s="14"/>
      <c r="C4887" s="14"/>
      <c r="D4887" s="16"/>
      <c r="E4887" s="16"/>
      <c r="F4887" s="14"/>
      <c r="G4887" s="14"/>
      <c r="H4887" s="14"/>
      <c r="I4887" s="15"/>
      <c r="J4887" s="77"/>
      <c r="K4887" s="92"/>
    </row>
    <row r="4888" spans="1:11" ht="13.2" x14ac:dyDescent="0.25">
      <c r="A4888" s="14"/>
      <c r="B4888" s="14"/>
      <c r="C4888" s="14"/>
      <c r="D4888" s="16"/>
      <c r="E4888" s="16"/>
      <c r="F4888" s="14"/>
      <c r="G4888" s="14"/>
      <c r="H4888" s="14"/>
      <c r="I4888" s="15"/>
      <c r="J4888" s="77"/>
      <c r="K4888" s="92"/>
    </row>
    <row r="4889" spans="1:11" ht="13.2" x14ac:dyDescent="0.25">
      <c r="A4889" s="14"/>
      <c r="B4889" s="14"/>
      <c r="C4889" s="14"/>
      <c r="D4889" s="16"/>
      <c r="E4889" s="16"/>
      <c r="F4889" s="14"/>
      <c r="G4889" s="14"/>
      <c r="H4889" s="14"/>
      <c r="I4889" s="15"/>
      <c r="J4889" s="77"/>
      <c r="K4889" s="92"/>
    </row>
    <row r="4890" spans="1:11" ht="13.2" x14ac:dyDescent="0.25">
      <c r="A4890" s="14"/>
      <c r="B4890" s="14"/>
      <c r="C4890" s="14"/>
      <c r="D4890" s="16"/>
      <c r="E4890" s="16"/>
      <c r="F4890" s="14"/>
      <c r="G4890" s="14"/>
      <c r="H4890" s="14"/>
      <c r="I4890" s="15"/>
      <c r="J4890" s="77"/>
      <c r="K4890" s="92"/>
    </row>
    <row r="4891" spans="1:11" ht="13.2" x14ac:dyDescent="0.25">
      <c r="A4891" s="14"/>
      <c r="B4891" s="14"/>
      <c r="C4891" s="14"/>
      <c r="D4891" s="16"/>
      <c r="E4891" s="16"/>
      <c r="F4891" s="14"/>
      <c r="G4891" s="14"/>
      <c r="H4891" s="14"/>
      <c r="I4891" s="15"/>
      <c r="J4891" s="77"/>
      <c r="K4891" s="92"/>
    </row>
    <row r="4892" spans="1:11" ht="13.2" x14ac:dyDescent="0.25">
      <c r="A4892" s="14"/>
      <c r="B4892" s="14"/>
      <c r="C4892" s="14"/>
      <c r="D4892" s="16"/>
      <c r="E4892" s="16"/>
      <c r="F4892" s="14"/>
      <c r="G4892" s="14"/>
      <c r="H4892" s="14"/>
      <c r="I4892" s="15"/>
      <c r="J4892" s="77"/>
      <c r="K4892" s="92"/>
    </row>
    <row r="4893" spans="1:11" ht="13.2" x14ac:dyDescent="0.25">
      <c r="A4893" s="14"/>
      <c r="B4893" s="14"/>
      <c r="C4893" s="14"/>
      <c r="D4893" s="16"/>
      <c r="E4893" s="16"/>
      <c r="F4893" s="14"/>
      <c r="G4893" s="14"/>
      <c r="H4893" s="14"/>
      <c r="I4893" s="15"/>
      <c r="J4893" s="77"/>
      <c r="K4893" s="92"/>
    </row>
    <row r="4894" spans="1:11" ht="13.2" x14ac:dyDescent="0.25">
      <c r="A4894" s="14"/>
      <c r="B4894" s="14"/>
      <c r="C4894" s="14"/>
      <c r="D4894" s="16"/>
      <c r="E4894" s="16"/>
      <c r="F4894" s="14"/>
      <c r="G4894" s="14"/>
      <c r="H4894" s="14"/>
      <c r="I4894" s="15"/>
      <c r="J4894" s="77"/>
      <c r="K4894" s="92"/>
    </row>
    <row r="4895" spans="1:11" ht="13.2" x14ac:dyDescent="0.25">
      <c r="A4895" s="14"/>
      <c r="B4895" s="14"/>
      <c r="C4895" s="14"/>
      <c r="D4895" s="16"/>
      <c r="E4895" s="16"/>
      <c r="F4895" s="14"/>
      <c r="G4895" s="14"/>
      <c r="H4895" s="14"/>
      <c r="I4895" s="15"/>
      <c r="J4895" s="77"/>
      <c r="K4895" s="92"/>
    </row>
    <row r="4896" spans="1:11" ht="13.2" x14ac:dyDescent="0.25">
      <c r="A4896" s="14"/>
      <c r="B4896" s="14"/>
      <c r="C4896" s="14"/>
      <c r="D4896" s="16"/>
      <c r="E4896" s="16"/>
      <c r="F4896" s="14"/>
      <c r="G4896" s="14"/>
      <c r="H4896" s="14"/>
      <c r="I4896" s="15"/>
      <c r="J4896" s="77"/>
      <c r="K4896" s="92"/>
    </row>
    <row r="4897" spans="1:11" ht="13.2" x14ac:dyDescent="0.25">
      <c r="A4897" s="14"/>
      <c r="B4897" s="14"/>
      <c r="C4897" s="14"/>
      <c r="D4897" s="16"/>
      <c r="E4897" s="16"/>
      <c r="F4897" s="14"/>
      <c r="G4897" s="14"/>
      <c r="H4897" s="14"/>
      <c r="I4897" s="15"/>
      <c r="J4897" s="77"/>
      <c r="K4897" s="92"/>
    </row>
    <row r="4898" spans="1:11" ht="13.2" x14ac:dyDescent="0.25">
      <c r="A4898" s="14"/>
      <c r="B4898" s="14"/>
      <c r="C4898" s="14"/>
      <c r="D4898" s="16"/>
      <c r="E4898" s="16"/>
      <c r="F4898" s="14"/>
      <c r="G4898" s="14"/>
      <c r="H4898" s="14"/>
      <c r="I4898" s="15"/>
      <c r="J4898" s="77"/>
      <c r="K4898" s="92"/>
    </row>
    <row r="4899" spans="1:11" ht="13.2" x14ac:dyDescent="0.25">
      <c r="A4899" s="14"/>
      <c r="B4899" s="14"/>
      <c r="C4899" s="14"/>
      <c r="D4899" s="16"/>
      <c r="E4899" s="16"/>
      <c r="F4899" s="14"/>
      <c r="G4899" s="14"/>
      <c r="H4899" s="14"/>
      <c r="I4899" s="15"/>
      <c r="J4899" s="77"/>
      <c r="K4899" s="92"/>
    </row>
    <row r="4900" spans="1:11" ht="13.2" x14ac:dyDescent="0.25">
      <c r="A4900" s="14"/>
      <c r="B4900" s="14"/>
      <c r="C4900" s="14"/>
      <c r="D4900" s="16"/>
      <c r="E4900" s="16"/>
      <c r="F4900" s="14"/>
      <c r="G4900" s="14"/>
      <c r="H4900" s="14"/>
      <c r="I4900" s="15"/>
      <c r="J4900" s="77"/>
      <c r="K4900" s="92"/>
    </row>
    <row r="4901" spans="1:11" ht="13.2" x14ac:dyDescent="0.25">
      <c r="A4901" s="14"/>
      <c r="B4901" s="14"/>
      <c r="C4901" s="14"/>
      <c r="D4901" s="16"/>
      <c r="E4901" s="16"/>
      <c r="F4901" s="14"/>
      <c r="G4901" s="14"/>
      <c r="H4901" s="14"/>
      <c r="I4901" s="15"/>
      <c r="J4901" s="77"/>
      <c r="K4901" s="92"/>
    </row>
    <row r="4902" spans="1:11" ht="13.2" x14ac:dyDescent="0.25">
      <c r="A4902" s="14"/>
      <c r="B4902" s="14"/>
      <c r="C4902" s="14"/>
      <c r="D4902" s="16"/>
      <c r="E4902" s="16"/>
      <c r="F4902" s="14"/>
      <c r="G4902" s="14"/>
      <c r="H4902" s="14"/>
      <c r="I4902" s="15"/>
      <c r="J4902" s="77"/>
      <c r="K4902" s="92"/>
    </row>
    <row r="4903" spans="1:11" ht="13.2" x14ac:dyDescent="0.25">
      <c r="A4903" s="14"/>
      <c r="B4903" s="14"/>
      <c r="C4903" s="14"/>
      <c r="D4903" s="16"/>
      <c r="E4903" s="16"/>
      <c r="F4903" s="14"/>
      <c r="G4903" s="14"/>
      <c r="H4903" s="14"/>
      <c r="I4903" s="15"/>
      <c r="J4903" s="77"/>
      <c r="K4903" s="92"/>
    </row>
    <row r="4904" spans="1:11" ht="13.2" x14ac:dyDescent="0.25">
      <c r="A4904" s="14"/>
      <c r="B4904" s="14"/>
      <c r="C4904" s="14"/>
      <c r="D4904" s="16"/>
      <c r="E4904" s="16"/>
      <c r="F4904" s="14"/>
      <c r="G4904" s="14"/>
      <c r="H4904" s="14"/>
      <c r="I4904" s="15"/>
      <c r="J4904" s="77"/>
      <c r="K4904" s="92"/>
    </row>
    <row r="4905" spans="1:11" ht="13.2" x14ac:dyDescent="0.25">
      <c r="A4905" s="14"/>
      <c r="B4905" s="14"/>
      <c r="C4905" s="14"/>
      <c r="D4905" s="16"/>
      <c r="E4905" s="16"/>
      <c r="F4905" s="14"/>
      <c r="G4905" s="14"/>
      <c r="H4905" s="14"/>
      <c r="I4905" s="15"/>
      <c r="J4905" s="77"/>
      <c r="K4905" s="92"/>
    </row>
    <row r="4906" spans="1:11" ht="13.2" x14ac:dyDescent="0.25">
      <c r="A4906" s="14"/>
      <c r="B4906" s="14"/>
      <c r="C4906" s="14"/>
      <c r="D4906" s="16"/>
      <c r="E4906" s="16"/>
      <c r="F4906" s="14"/>
      <c r="G4906" s="14"/>
      <c r="H4906" s="14"/>
      <c r="I4906" s="15"/>
      <c r="J4906" s="77"/>
      <c r="K4906" s="92"/>
    </row>
    <row r="4907" spans="1:11" ht="13.2" x14ac:dyDescent="0.25">
      <c r="A4907" s="14"/>
      <c r="B4907" s="14"/>
      <c r="C4907" s="14"/>
      <c r="D4907" s="16"/>
      <c r="E4907" s="16"/>
      <c r="F4907" s="14"/>
      <c r="G4907" s="14"/>
      <c r="H4907" s="14"/>
      <c r="I4907" s="15"/>
      <c r="J4907" s="77"/>
      <c r="K4907" s="92"/>
    </row>
    <row r="4908" spans="1:11" ht="13.2" x14ac:dyDescent="0.25">
      <c r="A4908" s="14"/>
      <c r="B4908" s="14"/>
      <c r="C4908" s="14"/>
      <c r="D4908" s="16"/>
      <c r="E4908" s="16"/>
      <c r="F4908" s="14"/>
      <c r="G4908" s="14"/>
      <c r="H4908" s="14"/>
      <c r="I4908" s="15"/>
      <c r="J4908" s="77"/>
      <c r="K4908" s="92"/>
    </row>
    <row r="4909" spans="1:11" ht="13.2" x14ac:dyDescent="0.25">
      <c r="A4909" s="14"/>
      <c r="B4909" s="14"/>
      <c r="C4909" s="14"/>
      <c r="D4909" s="16"/>
      <c r="E4909" s="16"/>
      <c r="F4909" s="14"/>
      <c r="G4909" s="14"/>
      <c r="H4909" s="14"/>
      <c r="I4909" s="15"/>
      <c r="J4909" s="77"/>
      <c r="K4909" s="92"/>
    </row>
    <row r="4910" spans="1:11" ht="13.2" x14ac:dyDescent="0.25">
      <c r="A4910" s="14"/>
      <c r="B4910" s="14"/>
      <c r="C4910" s="14"/>
      <c r="D4910" s="16"/>
      <c r="E4910" s="16"/>
      <c r="F4910" s="14"/>
      <c r="G4910" s="14"/>
      <c r="H4910" s="14"/>
      <c r="I4910" s="15"/>
      <c r="J4910" s="77"/>
      <c r="K4910" s="92"/>
    </row>
    <row r="4911" spans="1:11" ht="13.2" x14ac:dyDescent="0.25">
      <c r="A4911" s="14"/>
      <c r="B4911" s="14"/>
      <c r="C4911" s="14"/>
      <c r="D4911" s="16"/>
      <c r="E4911" s="16"/>
      <c r="F4911" s="14"/>
      <c r="G4911" s="14"/>
      <c r="H4911" s="14"/>
      <c r="I4911" s="15"/>
      <c r="J4911" s="77"/>
      <c r="K4911" s="92"/>
    </row>
    <row r="4912" spans="1:11" ht="13.2" x14ac:dyDescent="0.25">
      <c r="A4912" s="14"/>
      <c r="B4912" s="14"/>
      <c r="C4912" s="14"/>
      <c r="D4912" s="16"/>
      <c r="E4912" s="16"/>
      <c r="F4912" s="14"/>
      <c r="G4912" s="14"/>
      <c r="H4912" s="14"/>
      <c r="I4912" s="15"/>
      <c r="J4912" s="77"/>
      <c r="K4912" s="92"/>
    </row>
    <row r="4913" spans="1:11" ht="13.2" x14ac:dyDescent="0.25">
      <c r="A4913" s="14"/>
      <c r="B4913" s="14"/>
      <c r="C4913" s="14"/>
      <c r="D4913" s="16"/>
      <c r="E4913" s="16"/>
      <c r="F4913" s="14"/>
      <c r="G4913" s="14"/>
      <c r="H4913" s="14"/>
      <c r="I4913" s="15"/>
      <c r="J4913" s="77"/>
      <c r="K4913" s="92"/>
    </row>
    <row r="4914" spans="1:11" ht="13.2" x14ac:dyDescent="0.25">
      <c r="A4914" s="14"/>
      <c r="B4914" s="14"/>
      <c r="C4914" s="14"/>
      <c r="D4914" s="16"/>
      <c r="E4914" s="16"/>
      <c r="F4914" s="14"/>
      <c r="G4914" s="14"/>
      <c r="H4914" s="14"/>
      <c r="I4914" s="15"/>
      <c r="J4914" s="77"/>
      <c r="K4914" s="92"/>
    </row>
    <row r="4915" spans="1:11" ht="13.2" x14ac:dyDescent="0.25">
      <c r="A4915" s="14"/>
      <c r="B4915" s="14"/>
      <c r="C4915" s="14"/>
      <c r="D4915" s="16"/>
      <c r="E4915" s="16"/>
      <c r="F4915" s="14"/>
      <c r="G4915" s="14"/>
      <c r="H4915" s="14"/>
      <c r="I4915" s="15"/>
      <c r="J4915" s="77"/>
      <c r="K4915" s="92"/>
    </row>
    <row r="4916" spans="1:11" ht="13.2" x14ac:dyDescent="0.25">
      <c r="A4916" s="14"/>
      <c r="B4916" s="14"/>
      <c r="C4916" s="14"/>
      <c r="D4916" s="16"/>
      <c r="E4916" s="16"/>
      <c r="F4916" s="14"/>
      <c r="G4916" s="14"/>
      <c r="H4916" s="14"/>
      <c r="I4916" s="15"/>
      <c r="J4916" s="77"/>
      <c r="K4916" s="92"/>
    </row>
    <row r="4917" spans="1:11" ht="13.2" x14ac:dyDescent="0.25">
      <c r="A4917" s="14"/>
      <c r="B4917" s="14"/>
      <c r="C4917" s="14"/>
      <c r="D4917" s="16"/>
      <c r="E4917" s="16"/>
      <c r="F4917" s="14"/>
      <c r="G4917" s="14"/>
      <c r="H4917" s="14"/>
      <c r="I4917" s="15"/>
      <c r="J4917" s="77"/>
      <c r="K4917" s="92"/>
    </row>
    <row r="4918" spans="1:11" ht="13.2" x14ac:dyDescent="0.25">
      <c r="A4918" s="14"/>
      <c r="B4918" s="14"/>
      <c r="C4918" s="14"/>
      <c r="D4918" s="16"/>
      <c r="E4918" s="16"/>
      <c r="F4918" s="14"/>
      <c r="G4918" s="14"/>
      <c r="H4918" s="14"/>
      <c r="I4918" s="15"/>
      <c r="J4918" s="77"/>
      <c r="K4918" s="92"/>
    </row>
    <row r="4919" spans="1:11" ht="13.2" x14ac:dyDescent="0.25">
      <c r="A4919" s="14"/>
      <c r="B4919" s="14"/>
      <c r="C4919" s="14"/>
      <c r="D4919" s="16"/>
      <c r="E4919" s="16"/>
      <c r="F4919" s="14"/>
      <c r="G4919" s="14"/>
      <c r="H4919" s="14"/>
      <c r="I4919" s="15"/>
      <c r="J4919" s="77"/>
      <c r="K4919" s="92"/>
    </row>
    <row r="4920" spans="1:11" ht="13.2" x14ac:dyDescent="0.25">
      <c r="A4920" s="14"/>
      <c r="B4920" s="14"/>
      <c r="C4920" s="14"/>
      <c r="D4920" s="16"/>
      <c r="E4920" s="16"/>
      <c r="F4920" s="14"/>
      <c r="G4920" s="14"/>
      <c r="H4920" s="14"/>
      <c r="I4920" s="15"/>
      <c r="J4920" s="77"/>
      <c r="K4920" s="92"/>
    </row>
    <row r="4921" spans="1:11" ht="13.2" x14ac:dyDescent="0.25">
      <c r="A4921" s="14"/>
      <c r="B4921" s="14"/>
      <c r="C4921" s="14"/>
      <c r="D4921" s="16"/>
      <c r="E4921" s="16"/>
      <c r="F4921" s="14"/>
      <c r="G4921" s="14"/>
      <c r="H4921" s="14"/>
      <c r="I4921" s="15"/>
      <c r="J4921" s="77"/>
      <c r="K4921" s="92"/>
    </row>
    <row r="4922" spans="1:11" ht="13.2" x14ac:dyDescent="0.25">
      <c r="A4922" s="14"/>
      <c r="B4922" s="14"/>
      <c r="C4922" s="14"/>
      <c r="D4922" s="16"/>
      <c r="E4922" s="16"/>
      <c r="F4922" s="14"/>
      <c r="G4922" s="14"/>
      <c r="H4922" s="14"/>
      <c r="I4922" s="15"/>
      <c r="J4922" s="77"/>
      <c r="K4922" s="92"/>
    </row>
    <row r="4923" spans="1:11" ht="13.2" x14ac:dyDescent="0.25">
      <c r="A4923" s="14"/>
      <c r="B4923" s="14"/>
      <c r="C4923" s="14"/>
      <c r="D4923" s="16"/>
      <c r="E4923" s="16"/>
      <c r="F4923" s="14"/>
      <c r="G4923" s="14"/>
      <c r="H4923" s="14"/>
      <c r="I4923" s="15"/>
      <c r="J4923" s="77"/>
      <c r="K4923" s="92"/>
    </row>
    <row r="4924" spans="1:11" ht="13.2" x14ac:dyDescent="0.25">
      <c r="A4924" s="14"/>
      <c r="B4924" s="14"/>
      <c r="C4924" s="14"/>
      <c r="D4924" s="16"/>
      <c r="E4924" s="16"/>
      <c r="F4924" s="14"/>
      <c r="G4924" s="14"/>
      <c r="H4924" s="14"/>
      <c r="I4924" s="15"/>
      <c r="J4924" s="77"/>
      <c r="K4924" s="92"/>
    </row>
    <row r="4925" spans="1:11" ht="13.2" x14ac:dyDescent="0.25">
      <c r="A4925" s="14"/>
      <c r="B4925" s="14"/>
      <c r="C4925" s="14"/>
      <c r="D4925" s="16"/>
      <c r="E4925" s="16"/>
      <c r="F4925" s="14"/>
      <c r="G4925" s="14"/>
      <c r="H4925" s="14"/>
      <c r="I4925" s="15"/>
      <c r="J4925" s="77"/>
      <c r="K4925" s="92"/>
    </row>
    <row r="4926" spans="1:11" ht="13.2" x14ac:dyDescent="0.25">
      <c r="A4926" s="14"/>
      <c r="B4926" s="14"/>
      <c r="C4926" s="14"/>
      <c r="D4926" s="16"/>
      <c r="E4926" s="16"/>
      <c r="F4926" s="14"/>
      <c r="G4926" s="14"/>
      <c r="H4926" s="14"/>
      <c r="I4926" s="15"/>
      <c r="J4926" s="77"/>
      <c r="K4926" s="92"/>
    </row>
    <row r="4927" spans="1:11" ht="13.2" x14ac:dyDescent="0.25">
      <c r="A4927" s="14"/>
      <c r="B4927" s="14"/>
      <c r="C4927" s="14"/>
      <c r="D4927" s="16"/>
      <c r="E4927" s="16"/>
      <c r="F4927" s="14"/>
      <c r="G4927" s="14"/>
      <c r="H4927" s="14"/>
      <c r="I4927" s="15"/>
      <c r="J4927" s="77"/>
      <c r="K4927" s="92"/>
    </row>
    <row r="4928" spans="1:11" ht="13.2" x14ac:dyDescent="0.25">
      <c r="A4928" s="14"/>
      <c r="B4928" s="14"/>
      <c r="C4928" s="14"/>
      <c r="D4928" s="16"/>
      <c r="E4928" s="16"/>
      <c r="F4928" s="14"/>
      <c r="G4928" s="14"/>
      <c r="H4928" s="14"/>
      <c r="I4928" s="15"/>
      <c r="J4928" s="77"/>
      <c r="K4928" s="92"/>
    </row>
    <row r="4929" spans="1:11" ht="13.2" x14ac:dyDescent="0.25">
      <c r="A4929" s="14"/>
      <c r="B4929" s="14"/>
      <c r="C4929" s="14"/>
      <c r="D4929" s="16"/>
      <c r="E4929" s="16"/>
      <c r="F4929" s="14"/>
      <c r="G4929" s="14"/>
      <c r="H4929" s="14"/>
      <c r="I4929" s="15"/>
      <c r="J4929" s="77"/>
      <c r="K4929" s="92"/>
    </row>
    <row r="4930" spans="1:11" ht="13.2" x14ac:dyDescent="0.25">
      <c r="A4930" s="14"/>
      <c r="B4930" s="14"/>
      <c r="C4930" s="14"/>
      <c r="D4930" s="16"/>
      <c r="E4930" s="16"/>
      <c r="F4930" s="14"/>
      <c r="G4930" s="14"/>
      <c r="H4930" s="14"/>
      <c r="I4930" s="15"/>
      <c r="J4930" s="77"/>
      <c r="K4930" s="92"/>
    </row>
    <row r="4931" spans="1:11" ht="13.2" x14ac:dyDescent="0.25">
      <c r="A4931" s="14"/>
      <c r="B4931" s="14"/>
      <c r="C4931" s="14"/>
      <c r="D4931" s="16"/>
      <c r="E4931" s="16"/>
      <c r="F4931" s="14"/>
      <c r="G4931" s="14"/>
      <c r="H4931" s="14"/>
      <c r="I4931" s="15"/>
      <c r="J4931" s="77"/>
      <c r="K4931" s="92"/>
    </row>
    <row r="4932" spans="1:11" ht="13.2" x14ac:dyDescent="0.25">
      <c r="A4932" s="14"/>
      <c r="B4932" s="14"/>
      <c r="C4932" s="14"/>
      <c r="D4932" s="16"/>
      <c r="E4932" s="16"/>
      <c r="F4932" s="14"/>
      <c r="G4932" s="14"/>
      <c r="H4932" s="14"/>
      <c r="I4932" s="15"/>
      <c r="J4932" s="77"/>
      <c r="K4932" s="92"/>
    </row>
    <row r="4933" spans="1:11" ht="13.2" x14ac:dyDescent="0.25">
      <c r="A4933" s="14"/>
      <c r="B4933" s="14"/>
      <c r="C4933" s="14"/>
      <c r="D4933" s="16"/>
      <c r="E4933" s="16"/>
      <c r="F4933" s="14"/>
      <c r="G4933" s="14"/>
      <c r="H4933" s="14"/>
      <c r="I4933" s="15"/>
      <c r="J4933" s="77"/>
      <c r="K4933" s="92"/>
    </row>
    <row r="4934" spans="1:11" ht="13.2" x14ac:dyDescent="0.25">
      <c r="A4934" s="14"/>
      <c r="B4934" s="14"/>
      <c r="C4934" s="14"/>
      <c r="D4934" s="16"/>
      <c r="E4934" s="16"/>
      <c r="F4934" s="14"/>
      <c r="G4934" s="14"/>
      <c r="H4934" s="14"/>
      <c r="I4934" s="15"/>
      <c r="J4934" s="77"/>
      <c r="K4934" s="92"/>
    </row>
    <row r="4935" spans="1:11" ht="13.2" x14ac:dyDescent="0.25">
      <c r="A4935" s="14"/>
      <c r="B4935" s="14"/>
      <c r="C4935" s="14"/>
      <c r="D4935" s="16"/>
      <c r="E4935" s="16"/>
      <c r="F4935" s="14"/>
      <c r="G4935" s="14"/>
      <c r="H4935" s="14"/>
      <c r="I4935" s="15"/>
      <c r="J4935" s="77"/>
      <c r="K4935" s="92"/>
    </row>
    <row r="4936" spans="1:11" ht="13.2" x14ac:dyDescent="0.25">
      <c r="A4936" s="14"/>
      <c r="B4936" s="14"/>
      <c r="C4936" s="14"/>
      <c r="D4936" s="16"/>
      <c r="E4936" s="16"/>
      <c r="F4936" s="14"/>
      <c r="G4936" s="14"/>
      <c r="H4936" s="14"/>
      <c r="I4936" s="15"/>
      <c r="J4936" s="77"/>
      <c r="K4936" s="92"/>
    </row>
    <row r="4937" spans="1:11" ht="13.2" x14ac:dyDescent="0.25">
      <c r="A4937" s="14"/>
      <c r="B4937" s="14"/>
      <c r="C4937" s="14"/>
      <c r="D4937" s="16"/>
      <c r="E4937" s="16"/>
      <c r="F4937" s="14"/>
      <c r="G4937" s="14"/>
      <c r="H4937" s="14"/>
      <c r="I4937" s="15"/>
      <c r="J4937" s="77"/>
      <c r="K4937" s="92"/>
    </row>
    <row r="4938" spans="1:11" ht="13.2" x14ac:dyDescent="0.25">
      <c r="A4938" s="14"/>
      <c r="B4938" s="14"/>
      <c r="C4938" s="14"/>
      <c r="D4938" s="16"/>
      <c r="E4938" s="16"/>
      <c r="F4938" s="14"/>
      <c r="G4938" s="14"/>
      <c r="H4938" s="14"/>
      <c r="I4938" s="15"/>
      <c r="J4938" s="77"/>
      <c r="K4938" s="92"/>
    </row>
    <row r="4939" spans="1:11" ht="13.2" x14ac:dyDescent="0.25">
      <c r="A4939" s="14"/>
      <c r="B4939" s="14"/>
      <c r="C4939" s="14"/>
      <c r="D4939" s="16"/>
      <c r="E4939" s="16"/>
      <c r="F4939" s="14"/>
      <c r="G4939" s="14"/>
      <c r="H4939" s="14"/>
      <c r="I4939" s="15"/>
      <c r="J4939" s="77"/>
      <c r="K4939" s="92"/>
    </row>
    <row r="4940" spans="1:11" ht="13.2" x14ac:dyDescent="0.25">
      <c r="A4940" s="14"/>
      <c r="B4940" s="14"/>
      <c r="C4940" s="14"/>
      <c r="D4940" s="16"/>
      <c r="E4940" s="16"/>
      <c r="F4940" s="14"/>
      <c r="G4940" s="14"/>
      <c r="H4940" s="14"/>
      <c r="I4940" s="15"/>
      <c r="J4940" s="77"/>
      <c r="K4940" s="92"/>
    </row>
    <row r="4941" spans="1:11" ht="13.2" x14ac:dyDescent="0.25">
      <c r="A4941" s="14"/>
      <c r="B4941" s="14"/>
      <c r="C4941" s="14"/>
      <c r="D4941" s="16"/>
      <c r="E4941" s="16"/>
      <c r="F4941" s="14"/>
      <c r="G4941" s="14"/>
      <c r="H4941" s="14"/>
      <c r="I4941" s="15"/>
      <c r="J4941" s="77"/>
      <c r="K4941" s="92"/>
    </row>
    <row r="4942" spans="1:11" ht="13.2" x14ac:dyDescent="0.25">
      <c r="A4942" s="14"/>
      <c r="B4942" s="14"/>
      <c r="C4942" s="14"/>
      <c r="D4942" s="16"/>
      <c r="E4942" s="16"/>
      <c r="F4942" s="14"/>
      <c r="G4942" s="14"/>
      <c r="H4942" s="14"/>
      <c r="I4942" s="15"/>
      <c r="J4942" s="77"/>
      <c r="K4942" s="92"/>
    </row>
    <row r="4943" spans="1:11" ht="13.2" x14ac:dyDescent="0.25">
      <c r="A4943" s="14"/>
      <c r="B4943" s="14"/>
      <c r="C4943" s="14"/>
      <c r="D4943" s="16"/>
      <c r="E4943" s="16"/>
      <c r="F4943" s="14"/>
      <c r="G4943" s="14"/>
      <c r="H4943" s="14"/>
      <c r="I4943" s="15"/>
      <c r="J4943" s="77"/>
      <c r="K4943" s="92"/>
    </row>
    <row r="4944" spans="1:11" ht="13.2" x14ac:dyDescent="0.25">
      <c r="A4944" s="14"/>
      <c r="B4944" s="14"/>
      <c r="C4944" s="14"/>
      <c r="D4944" s="16"/>
      <c r="E4944" s="16"/>
      <c r="F4944" s="14"/>
      <c r="G4944" s="14"/>
      <c r="H4944" s="14"/>
      <c r="I4944" s="15"/>
      <c r="J4944" s="77"/>
      <c r="K4944" s="92"/>
    </row>
    <row r="4945" spans="1:11" ht="13.2" x14ac:dyDescent="0.25">
      <c r="A4945" s="14"/>
      <c r="B4945" s="14"/>
      <c r="C4945" s="14"/>
      <c r="D4945" s="16"/>
      <c r="E4945" s="16"/>
      <c r="F4945" s="14"/>
      <c r="G4945" s="14"/>
      <c r="H4945" s="14"/>
      <c r="I4945" s="15"/>
      <c r="J4945" s="77"/>
      <c r="K4945" s="92"/>
    </row>
    <row r="4946" spans="1:11" ht="13.2" x14ac:dyDescent="0.25">
      <c r="A4946" s="14"/>
      <c r="B4946" s="14"/>
      <c r="C4946" s="14"/>
      <c r="D4946" s="16"/>
      <c r="E4946" s="16"/>
      <c r="F4946" s="14"/>
      <c r="G4946" s="14"/>
      <c r="H4946" s="14"/>
      <c r="I4946" s="15"/>
      <c r="J4946" s="77"/>
      <c r="K4946" s="92"/>
    </row>
    <row r="4947" spans="1:11" ht="13.2" x14ac:dyDescent="0.25">
      <c r="A4947" s="14"/>
      <c r="B4947" s="14"/>
      <c r="C4947" s="14"/>
      <c r="D4947" s="16"/>
      <c r="E4947" s="16"/>
      <c r="F4947" s="14"/>
      <c r="G4947" s="14"/>
      <c r="H4947" s="14"/>
      <c r="I4947" s="15"/>
      <c r="J4947" s="77"/>
      <c r="K4947" s="92"/>
    </row>
    <row r="4948" spans="1:11" ht="13.2" x14ac:dyDescent="0.25">
      <c r="A4948" s="14"/>
      <c r="B4948" s="14"/>
      <c r="C4948" s="14"/>
      <c r="D4948" s="16"/>
      <c r="E4948" s="16"/>
      <c r="F4948" s="14"/>
      <c r="G4948" s="14"/>
      <c r="H4948" s="14"/>
      <c r="I4948" s="15"/>
      <c r="J4948" s="77"/>
      <c r="K4948" s="92"/>
    </row>
    <row r="4949" spans="1:11" ht="13.2" x14ac:dyDescent="0.25">
      <c r="A4949" s="14"/>
      <c r="B4949" s="14"/>
      <c r="C4949" s="14"/>
      <c r="D4949" s="16"/>
      <c r="E4949" s="16"/>
      <c r="F4949" s="14"/>
      <c r="G4949" s="14"/>
      <c r="H4949" s="14"/>
      <c r="I4949" s="15"/>
      <c r="J4949" s="77"/>
      <c r="K4949" s="92"/>
    </row>
    <row r="4950" spans="1:11" ht="13.2" x14ac:dyDescent="0.25">
      <c r="A4950" s="14"/>
      <c r="B4950" s="14"/>
      <c r="C4950" s="14"/>
      <c r="D4950" s="16"/>
      <c r="E4950" s="16"/>
      <c r="F4950" s="14"/>
      <c r="G4950" s="14"/>
      <c r="H4950" s="14"/>
      <c r="I4950" s="15"/>
      <c r="J4950" s="77"/>
      <c r="K4950" s="92"/>
    </row>
    <row r="4951" spans="1:11" ht="13.2" x14ac:dyDescent="0.25">
      <c r="A4951" s="14"/>
      <c r="B4951" s="14"/>
      <c r="C4951" s="14"/>
      <c r="D4951" s="16"/>
      <c r="E4951" s="16"/>
      <c r="F4951" s="14"/>
      <c r="G4951" s="14"/>
      <c r="H4951" s="14"/>
      <c r="I4951" s="15"/>
      <c r="J4951" s="77"/>
      <c r="K4951" s="92"/>
    </row>
    <row r="4952" spans="1:11" ht="13.2" x14ac:dyDescent="0.25">
      <c r="A4952" s="14"/>
      <c r="B4952" s="14"/>
      <c r="C4952" s="14"/>
      <c r="D4952" s="16"/>
      <c r="E4952" s="16"/>
      <c r="F4952" s="14"/>
      <c r="G4952" s="14"/>
      <c r="H4952" s="14"/>
      <c r="I4952" s="15"/>
      <c r="J4952" s="77"/>
      <c r="K4952" s="92"/>
    </row>
    <row r="4953" spans="1:11" ht="13.2" x14ac:dyDescent="0.25">
      <c r="A4953" s="14"/>
      <c r="B4953" s="14"/>
      <c r="C4953" s="14"/>
      <c r="D4953" s="16"/>
      <c r="E4953" s="16"/>
      <c r="F4953" s="14"/>
      <c r="G4953" s="14"/>
      <c r="H4953" s="14"/>
      <c r="I4953" s="15"/>
      <c r="J4953" s="77"/>
      <c r="K4953" s="92"/>
    </row>
    <row r="4954" spans="1:11" ht="13.2" x14ac:dyDescent="0.25">
      <c r="A4954" s="14"/>
      <c r="B4954" s="14"/>
      <c r="C4954" s="14"/>
      <c r="D4954" s="16"/>
      <c r="E4954" s="16"/>
      <c r="F4954" s="14"/>
      <c r="G4954" s="14"/>
      <c r="H4954" s="14"/>
      <c r="I4954" s="15"/>
      <c r="J4954" s="77"/>
      <c r="K4954" s="92"/>
    </row>
    <row r="4955" spans="1:11" ht="13.2" x14ac:dyDescent="0.25">
      <c r="A4955" s="14"/>
      <c r="B4955" s="14"/>
      <c r="C4955" s="14"/>
      <c r="D4955" s="16"/>
      <c r="E4955" s="16"/>
      <c r="F4955" s="14"/>
      <c r="G4955" s="14"/>
      <c r="H4955" s="14"/>
      <c r="I4955" s="15"/>
      <c r="J4955" s="77"/>
      <c r="K4955" s="92"/>
    </row>
    <row r="4956" spans="1:11" ht="13.2" x14ac:dyDescent="0.25">
      <c r="A4956" s="14"/>
      <c r="B4956" s="14"/>
      <c r="C4956" s="14"/>
      <c r="D4956" s="16"/>
      <c r="E4956" s="16"/>
      <c r="F4956" s="14"/>
      <c r="G4956" s="14"/>
      <c r="H4956" s="14"/>
      <c r="I4956" s="15"/>
      <c r="J4956" s="77"/>
      <c r="K4956" s="92"/>
    </row>
    <row r="4957" spans="1:11" ht="13.2" x14ac:dyDescent="0.25">
      <c r="A4957" s="14"/>
      <c r="B4957" s="14"/>
      <c r="C4957" s="14"/>
      <c r="D4957" s="16"/>
      <c r="E4957" s="16"/>
      <c r="F4957" s="14"/>
      <c r="G4957" s="14"/>
      <c r="H4957" s="14"/>
      <c r="I4957" s="15"/>
      <c r="J4957" s="77"/>
      <c r="K4957" s="92"/>
    </row>
    <row r="4958" spans="1:11" ht="13.2" x14ac:dyDescent="0.25">
      <c r="A4958" s="14"/>
      <c r="B4958" s="14"/>
      <c r="C4958" s="14"/>
      <c r="D4958" s="16"/>
      <c r="E4958" s="16"/>
      <c r="F4958" s="14"/>
      <c r="G4958" s="14"/>
      <c r="H4958" s="14"/>
      <c r="I4958" s="15"/>
      <c r="J4958" s="77"/>
      <c r="K4958" s="92"/>
    </row>
    <row r="4959" spans="1:11" ht="13.2" x14ac:dyDescent="0.25">
      <c r="A4959" s="14"/>
      <c r="B4959" s="14"/>
      <c r="C4959" s="14"/>
      <c r="D4959" s="16"/>
      <c r="E4959" s="16"/>
      <c r="F4959" s="14"/>
      <c r="G4959" s="14"/>
      <c r="H4959" s="14"/>
      <c r="I4959" s="15"/>
      <c r="J4959" s="77"/>
      <c r="K4959" s="92"/>
    </row>
    <row r="4960" spans="1:11" ht="13.2" x14ac:dyDescent="0.25">
      <c r="A4960" s="14"/>
      <c r="B4960" s="14"/>
      <c r="C4960" s="14"/>
      <c r="D4960" s="16"/>
      <c r="E4960" s="16"/>
      <c r="F4960" s="14"/>
      <c r="G4960" s="14"/>
      <c r="H4960" s="14"/>
      <c r="I4960" s="15"/>
      <c r="J4960" s="77"/>
      <c r="K4960" s="92"/>
    </row>
    <row r="4961" spans="1:11" ht="13.2" x14ac:dyDescent="0.25">
      <c r="A4961" s="14"/>
      <c r="B4961" s="14"/>
      <c r="C4961" s="14"/>
      <c r="D4961" s="16"/>
      <c r="E4961" s="16"/>
      <c r="F4961" s="14"/>
      <c r="G4961" s="14"/>
      <c r="H4961" s="14"/>
      <c r="I4961" s="15"/>
      <c r="J4961" s="77"/>
      <c r="K4961" s="92"/>
    </row>
    <row r="4962" spans="1:11" ht="13.2" x14ac:dyDescent="0.25">
      <c r="A4962" s="14"/>
      <c r="B4962" s="14"/>
      <c r="C4962" s="14"/>
      <c r="D4962" s="16"/>
      <c r="E4962" s="16"/>
      <c r="F4962" s="14"/>
      <c r="G4962" s="14"/>
      <c r="H4962" s="14"/>
      <c r="I4962" s="15"/>
      <c r="J4962" s="77"/>
      <c r="K4962" s="92"/>
    </row>
    <row r="4963" spans="1:11" ht="13.2" x14ac:dyDescent="0.25">
      <c r="A4963" s="14"/>
      <c r="B4963" s="14"/>
      <c r="C4963" s="14"/>
      <c r="D4963" s="16"/>
      <c r="E4963" s="16"/>
      <c r="F4963" s="14"/>
      <c r="G4963" s="14"/>
      <c r="H4963" s="14"/>
      <c r="I4963" s="15"/>
      <c r="J4963" s="77"/>
      <c r="K4963" s="92"/>
    </row>
    <row r="4964" spans="1:11" ht="13.2" x14ac:dyDescent="0.25">
      <c r="A4964" s="14"/>
      <c r="B4964" s="14"/>
      <c r="C4964" s="14"/>
      <c r="D4964" s="16"/>
      <c r="E4964" s="16"/>
      <c r="F4964" s="14"/>
      <c r="G4964" s="14"/>
      <c r="H4964" s="14"/>
      <c r="I4964" s="15"/>
      <c r="J4964" s="77"/>
      <c r="K4964" s="92"/>
    </row>
    <row r="4965" spans="1:11" ht="13.2" x14ac:dyDescent="0.25">
      <c r="A4965" s="14"/>
      <c r="B4965" s="14"/>
      <c r="C4965" s="14"/>
      <c r="D4965" s="16"/>
      <c r="E4965" s="16"/>
      <c r="F4965" s="14"/>
      <c r="G4965" s="14"/>
      <c r="H4965" s="14"/>
      <c r="I4965" s="15"/>
      <c r="J4965" s="77"/>
      <c r="K4965" s="92"/>
    </row>
    <row r="4966" spans="1:11" ht="13.2" x14ac:dyDescent="0.25">
      <c r="A4966" s="14"/>
      <c r="B4966" s="14"/>
      <c r="C4966" s="14"/>
      <c r="D4966" s="16"/>
      <c r="E4966" s="16"/>
      <c r="F4966" s="14"/>
      <c r="G4966" s="14"/>
      <c r="H4966" s="14"/>
      <c r="I4966" s="15"/>
      <c r="J4966" s="77"/>
      <c r="K4966" s="92"/>
    </row>
    <row r="4967" spans="1:11" ht="13.2" x14ac:dyDescent="0.25">
      <c r="A4967" s="14"/>
      <c r="B4967" s="14"/>
      <c r="C4967" s="14"/>
      <c r="D4967" s="16"/>
      <c r="E4967" s="16"/>
      <c r="F4967" s="14"/>
      <c r="G4967" s="14"/>
      <c r="H4967" s="14"/>
      <c r="I4967" s="15"/>
      <c r="J4967" s="77"/>
      <c r="K4967" s="92"/>
    </row>
    <row r="4968" spans="1:11" ht="13.2" x14ac:dyDescent="0.25">
      <c r="A4968" s="14"/>
      <c r="B4968" s="14"/>
      <c r="C4968" s="14"/>
      <c r="D4968" s="16"/>
      <c r="E4968" s="16"/>
      <c r="F4968" s="14"/>
      <c r="G4968" s="14"/>
      <c r="H4968" s="14"/>
      <c r="I4968" s="15"/>
      <c r="J4968" s="77"/>
      <c r="K4968" s="92"/>
    </row>
    <row r="4969" spans="1:11" ht="13.2" x14ac:dyDescent="0.25">
      <c r="A4969" s="14"/>
      <c r="B4969" s="14"/>
      <c r="C4969" s="14"/>
      <c r="D4969" s="16"/>
      <c r="E4969" s="16"/>
      <c r="F4969" s="14"/>
      <c r="G4969" s="14"/>
      <c r="H4969" s="14"/>
      <c r="I4969" s="15"/>
      <c r="J4969" s="77"/>
      <c r="K4969" s="92"/>
    </row>
    <row r="4970" spans="1:11" ht="13.2" x14ac:dyDescent="0.25">
      <c r="A4970" s="14"/>
      <c r="B4970" s="14"/>
      <c r="C4970" s="14"/>
      <c r="D4970" s="16"/>
      <c r="E4970" s="16"/>
      <c r="F4970" s="14"/>
      <c r="G4970" s="14"/>
      <c r="H4970" s="14"/>
      <c r="I4970" s="15"/>
      <c r="J4970" s="77"/>
      <c r="K4970" s="92"/>
    </row>
    <row r="4971" spans="1:11" ht="13.2" x14ac:dyDescent="0.25">
      <c r="A4971" s="14"/>
      <c r="B4971" s="14"/>
      <c r="C4971" s="14"/>
      <c r="D4971" s="16"/>
      <c r="E4971" s="16"/>
      <c r="F4971" s="14"/>
      <c r="G4971" s="14"/>
      <c r="H4971" s="14"/>
      <c r="I4971" s="15"/>
      <c r="J4971" s="77"/>
      <c r="K4971" s="92"/>
    </row>
    <row r="4972" spans="1:11" ht="13.2" x14ac:dyDescent="0.25">
      <c r="A4972" s="14"/>
      <c r="B4972" s="14"/>
      <c r="C4972" s="14"/>
      <c r="D4972" s="16"/>
      <c r="E4972" s="16"/>
      <c r="F4972" s="14"/>
      <c r="G4972" s="14"/>
      <c r="H4972" s="14"/>
      <c r="I4972" s="15"/>
      <c r="J4972" s="77"/>
      <c r="K4972" s="92"/>
    </row>
    <row r="4973" spans="1:11" ht="13.2" x14ac:dyDescent="0.25">
      <c r="A4973" s="14"/>
      <c r="B4973" s="14"/>
      <c r="C4973" s="14"/>
      <c r="D4973" s="16"/>
      <c r="E4973" s="16"/>
      <c r="F4973" s="14"/>
      <c r="G4973" s="14"/>
      <c r="H4973" s="14"/>
      <c r="I4973" s="15"/>
      <c r="J4973" s="77"/>
      <c r="K4973" s="92"/>
    </row>
    <row r="4974" spans="1:11" ht="13.2" x14ac:dyDescent="0.25">
      <c r="A4974" s="14"/>
      <c r="B4974" s="14"/>
      <c r="C4974" s="14"/>
      <c r="D4974" s="16"/>
      <c r="E4974" s="16"/>
      <c r="F4974" s="14"/>
      <c r="G4974" s="14"/>
      <c r="H4974" s="14"/>
      <c r="I4974" s="15"/>
      <c r="J4974" s="77"/>
      <c r="K4974" s="92"/>
    </row>
    <row r="4975" spans="1:11" ht="13.2" x14ac:dyDescent="0.25">
      <c r="A4975" s="14"/>
      <c r="B4975" s="14"/>
      <c r="C4975" s="14"/>
      <c r="D4975" s="16"/>
      <c r="E4975" s="16"/>
      <c r="F4975" s="14"/>
      <c r="G4975" s="14"/>
      <c r="H4975" s="14"/>
      <c r="I4975" s="15"/>
      <c r="J4975" s="77"/>
      <c r="K4975" s="92"/>
    </row>
    <row r="4976" spans="1:11" ht="13.2" x14ac:dyDescent="0.25">
      <c r="A4976" s="14"/>
      <c r="B4976" s="14"/>
      <c r="C4976" s="14"/>
      <c r="D4976" s="16"/>
      <c r="E4976" s="16"/>
      <c r="F4976" s="14"/>
      <c r="G4976" s="14"/>
      <c r="H4976" s="14"/>
      <c r="I4976" s="15"/>
      <c r="J4976" s="77"/>
      <c r="K4976" s="92"/>
    </row>
    <row r="4977" spans="1:11" ht="13.2" x14ac:dyDescent="0.25">
      <c r="A4977" s="14"/>
      <c r="B4977" s="14"/>
      <c r="C4977" s="14"/>
      <c r="D4977" s="16"/>
      <c r="E4977" s="16"/>
      <c r="F4977" s="14"/>
      <c r="G4977" s="14"/>
      <c r="H4977" s="14"/>
      <c r="I4977" s="15"/>
      <c r="J4977" s="77"/>
      <c r="K4977" s="92"/>
    </row>
    <row r="4978" spans="1:11" ht="13.2" x14ac:dyDescent="0.25">
      <c r="A4978" s="14"/>
      <c r="B4978" s="14"/>
      <c r="C4978" s="14"/>
      <c r="D4978" s="16"/>
      <c r="E4978" s="16"/>
      <c r="F4978" s="14"/>
      <c r="G4978" s="14"/>
      <c r="H4978" s="14"/>
      <c r="I4978" s="15"/>
      <c r="J4978" s="77"/>
      <c r="K4978" s="92"/>
    </row>
    <row r="4979" spans="1:11" ht="13.2" x14ac:dyDescent="0.25">
      <c r="A4979" s="14"/>
      <c r="B4979" s="14"/>
      <c r="C4979" s="14"/>
      <c r="D4979" s="16"/>
      <c r="E4979" s="16"/>
      <c r="F4979" s="14"/>
      <c r="G4979" s="14"/>
      <c r="H4979" s="14"/>
      <c r="I4979" s="15"/>
      <c r="J4979" s="77"/>
      <c r="K4979" s="92"/>
    </row>
    <row r="4980" spans="1:11" ht="13.2" x14ac:dyDescent="0.25">
      <c r="A4980" s="14"/>
      <c r="B4980" s="14"/>
      <c r="C4980" s="14"/>
      <c r="D4980" s="16"/>
      <c r="E4980" s="16"/>
      <c r="F4980" s="14"/>
      <c r="G4980" s="14"/>
      <c r="H4980" s="14"/>
      <c r="I4980" s="15"/>
      <c r="J4980" s="77"/>
      <c r="K4980" s="92"/>
    </row>
    <row r="4981" spans="1:11" ht="13.2" x14ac:dyDescent="0.25">
      <c r="A4981" s="14"/>
      <c r="B4981" s="14"/>
      <c r="C4981" s="14"/>
      <c r="D4981" s="16"/>
      <c r="E4981" s="16"/>
      <c r="F4981" s="14"/>
      <c r="G4981" s="14"/>
      <c r="H4981" s="14"/>
      <c r="I4981" s="15"/>
      <c r="J4981" s="77"/>
      <c r="K4981" s="92"/>
    </row>
    <row r="4982" spans="1:11" ht="13.2" x14ac:dyDescent="0.25">
      <c r="A4982" s="14"/>
      <c r="B4982" s="14"/>
      <c r="C4982" s="14"/>
      <c r="D4982" s="16"/>
      <c r="E4982" s="16"/>
      <c r="F4982" s="14"/>
      <c r="G4982" s="14"/>
      <c r="H4982" s="14"/>
      <c r="I4982" s="15"/>
      <c r="J4982" s="77"/>
      <c r="K4982" s="92"/>
    </row>
    <row r="4983" spans="1:11" ht="13.2" x14ac:dyDescent="0.25">
      <c r="A4983" s="14"/>
      <c r="B4983" s="14"/>
      <c r="C4983" s="14"/>
      <c r="D4983" s="16"/>
      <c r="E4983" s="16"/>
      <c r="F4983" s="14"/>
      <c r="G4983" s="14"/>
      <c r="H4983" s="14"/>
      <c r="I4983" s="15"/>
      <c r="J4983" s="77"/>
      <c r="K4983" s="92"/>
    </row>
    <row r="4984" spans="1:11" ht="13.2" x14ac:dyDescent="0.25">
      <c r="A4984" s="14"/>
      <c r="B4984" s="14"/>
      <c r="C4984" s="14"/>
      <c r="D4984" s="16"/>
      <c r="E4984" s="16"/>
      <c r="F4984" s="14"/>
      <c r="G4984" s="14"/>
      <c r="H4984" s="14"/>
      <c r="I4984" s="15"/>
      <c r="J4984" s="77"/>
      <c r="K4984" s="92"/>
    </row>
    <row r="4985" spans="1:11" ht="13.2" x14ac:dyDescent="0.25">
      <c r="A4985" s="14"/>
      <c r="B4985" s="14"/>
      <c r="C4985" s="14"/>
      <c r="D4985" s="16"/>
      <c r="E4985" s="16"/>
      <c r="F4985" s="14"/>
      <c r="G4985" s="14"/>
      <c r="H4985" s="14"/>
      <c r="I4985" s="15"/>
      <c r="J4985" s="77"/>
      <c r="K4985" s="92"/>
    </row>
    <row r="4986" spans="1:11" ht="13.2" x14ac:dyDescent="0.25">
      <c r="A4986" s="14"/>
      <c r="B4986" s="14"/>
      <c r="C4986" s="14"/>
      <c r="D4986" s="16"/>
      <c r="E4986" s="16"/>
      <c r="F4986" s="14"/>
      <c r="G4986" s="14"/>
      <c r="H4986" s="14"/>
      <c r="I4986" s="15"/>
      <c r="J4986" s="77"/>
      <c r="K4986" s="92"/>
    </row>
    <row r="4987" spans="1:11" ht="13.2" x14ac:dyDescent="0.25">
      <c r="A4987" s="14"/>
      <c r="B4987" s="14"/>
      <c r="C4987" s="14"/>
      <c r="D4987" s="16"/>
      <c r="E4987" s="16"/>
      <c r="F4987" s="14"/>
      <c r="G4987" s="14"/>
      <c r="H4987" s="14"/>
      <c r="I4987" s="15"/>
      <c r="J4987" s="77"/>
      <c r="K4987" s="92"/>
    </row>
    <row r="4988" spans="1:11" ht="13.2" x14ac:dyDescent="0.25">
      <c r="A4988" s="14"/>
      <c r="B4988" s="14"/>
      <c r="C4988" s="14"/>
      <c r="D4988" s="16"/>
      <c r="E4988" s="16"/>
      <c r="F4988" s="14"/>
      <c r="G4988" s="14"/>
      <c r="H4988" s="14"/>
      <c r="I4988" s="15"/>
      <c r="J4988" s="77"/>
      <c r="K4988" s="92"/>
    </row>
    <row r="4989" spans="1:11" ht="13.2" x14ac:dyDescent="0.25">
      <c r="A4989" s="14"/>
      <c r="B4989" s="14"/>
      <c r="C4989" s="14"/>
      <c r="D4989" s="16"/>
      <c r="E4989" s="16"/>
      <c r="F4989" s="14"/>
      <c r="G4989" s="14"/>
      <c r="H4989" s="14"/>
      <c r="I4989" s="15"/>
      <c r="J4989" s="77"/>
      <c r="K4989" s="92"/>
    </row>
    <row r="4990" spans="1:11" ht="13.2" x14ac:dyDescent="0.25">
      <c r="A4990" s="14"/>
      <c r="B4990" s="14"/>
      <c r="C4990" s="14"/>
      <c r="D4990" s="16"/>
      <c r="E4990" s="16"/>
      <c r="F4990" s="14"/>
      <c r="G4990" s="14"/>
      <c r="H4990" s="14"/>
      <c r="I4990" s="15"/>
      <c r="J4990" s="77"/>
      <c r="K4990" s="92"/>
    </row>
    <row r="4991" spans="1:11" ht="13.2" x14ac:dyDescent="0.25">
      <c r="A4991" s="14"/>
      <c r="B4991" s="14"/>
      <c r="C4991" s="14"/>
      <c r="D4991" s="16"/>
      <c r="E4991" s="16"/>
      <c r="F4991" s="14"/>
      <c r="G4991" s="14"/>
      <c r="H4991" s="14"/>
      <c r="I4991" s="15"/>
      <c r="J4991" s="77"/>
      <c r="K4991" s="92"/>
    </row>
    <row r="4992" spans="1:11" ht="13.2" x14ac:dyDescent="0.25">
      <c r="A4992" s="14"/>
      <c r="B4992" s="14"/>
      <c r="C4992" s="14"/>
      <c r="D4992" s="16"/>
      <c r="E4992" s="16"/>
      <c r="F4992" s="14"/>
      <c r="G4992" s="14"/>
      <c r="H4992" s="14"/>
      <c r="I4992" s="15"/>
      <c r="J4992" s="77"/>
      <c r="K4992" s="92"/>
    </row>
    <row r="4993" spans="1:11" ht="13.2" x14ac:dyDescent="0.25">
      <c r="A4993" s="14"/>
      <c r="B4993" s="14"/>
      <c r="C4993" s="14"/>
      <c r="D4993" s="16"/>
      <c r="E4993" s="16"/>
      <c r="F4993" s="14"/>
      <c r="G4993" s="14"/>
      <c r="H4993" s="14"/>
      <c r="I4993" s="15"/>
      <c r="J4993" s="77"/>
      <c r="K4993" s="92"/>
    </row>
    <row r="4994" spans="1:11" ht="13.2" x14ac:dyDescent="0.25">
      <c r="A4994" s="14"/>
      <c r="B4994" s="14"/>
      <c r="C4994" s="14"/>
      <c r="D4994" s="16"/>
      <c r="E4994" s="16"/>
      <c r="F4994" s="14"/>
      <c r="G4994" s="14"/>
      <c r="H4994" s="14"/>
      <c r="I4994" s="15"/>
      <c r="J4994" s="77"/>
      <c r="K4994" s="92"/>
    </row>
    <row r="4995" spans="1:11" ht="13.2" x14ac:dyDescent="0.25">
      <c r="A4995" s="14"/>
      <c r="B4995" s="14"/>
      <c r="C4995" s="14"/>
      <c r="D4995" s="16"/>
      <c r="E4995" s="16"/>
      <c r="F4995" s="14"/>
      <c r="G4995" s="14"/>
      <c r="H4995" s="14"/>
      <c r="I4995" s="15"/>
      <c r="J4995" s="77"/>
      <c r="K4995" s="92"/>
    </row>
    <row r="4996" spans="1:11" ht="13.2" x14ac:dyDescent="0.25">
      <c r="A4996" s="14"/>
      <c r="B4996" s="14"/>
      <c r="C4996" s="14"/>
      <c r="D4996" s="16"/>
      <c r="E4996" s="16"/>
      <c r="F4996" s="14"/>
      <c r="G4996" s="14"/>
      <c r="H4996" s="14"/>
      <c r="I4996" s="15"/>
      <c r="J4996" s="77"/>
      <c r="K4996" s="92"/>
    </row>
    <row r="4997" spans="1:11" ht="13.2" x14ac:dyDescent="0.25">
      <c r="A4997" s="14"/>
      <c r="B4997" s="14"/>
      <c r="C4997" s="14"/>
      <c r="D4997" s="16"/>
      <c r="E4997" s="16"/>
      <c r="F4997" s="14"/>
      <c r="G4997" s="14"/>
      <c r="H4997" s="14"/>
      <c r="I4997" s="15"/>
      <c r="J4997" s="77"/>
      <c r="K4997" s="92"/>
    </row>
    <row r="4998" spans="1:11" ht="13.2" x14ac:dyDescent="0.25">
      <c r="A4998" s="14"/>
      <c r="B4998" s="14"/>
      <c r="C4998" s="14"/>
      <c r="D4998" s="16"/>
      <c r="E4998" s="16"/>
      <c r="F4998" s="14"/>
      <c r="G4998" s="14"/>
      <c r="H4998" s="14"/>
      <c r="I4998" s="15"/>
      <c r="J4998" s="77"/>
      <c r="K4998" s="92"/>
    </row>
    <row r="4999" spans="1:11" ht="13.2" x14ac:dyDescent="0.25">
      <c r="A4999" s="14"/>
      <c r="B4999" s="14"/>
      <c r="C4999" s="14"/>
      <c r="D4999" s="16"/>
      <c r="E4999" s="16"/>
      <c r="F4999" s="14"/>
      <c r="G4999" s="14"/>
      <c r="H4999" s="14"/>
      <c r="I4999" s="15"/>
      <c r="J4999" s="77"/>
      <c r="K4999" s="92"/>
    </row>
    <row r="5000" spans="1:11" ht="13.2" x14ac:dyDescent="0.25">
      <c r="A5000" s="14"/>
      <c r="B5000" s="14"/>
      <c r="C5000" s="14"/>
      <c r="D5000" s="16"/>
      <c r="E5000" s="16"/>
      <c r="F5000" s="14"/>
      <c r="G5000" s="14"/>
      <c r="H5000" s="14"/>
      <c r="I5000" s="15"/>
      <c r="J5000" s="77"/>
      <c r="K5000" s="92"/>
    </row>
    <row r="5001" spans="1:11" ht="13.2" x14ac:dyDescent="0.25">
      <c r="A5001" s="14"/>
      <c r="B5001" s="14"/>
      <c r="C5001" s="14"/>
      <c r="D5001" s="16"/>
      <c r="E5001" s="16"/>
      <c r="F5001" s="14"/>
      <c r="G5001" s="14"/>
      <c r="H5001" s="14"/>
      <c r="I5001" s="15"/>
      <c r="J5001" s="77"/>
      <c r="K5001" s="92"/>
    </row>
    <row r="5002" spans="1:11" ht="13.2" x14ac:dyDescent="0.25">
      <c r="A5002" s="14"/>
      <c r="B5002" s="14"/>
      <c r="C5002" s="14"/>
      <c r="D5002" s="16"/>
      <c r="E5002" s="16"/>
      <c r="F5002" s="14"/>
      <c r="G5002" s="14"/>
      <c r="H5002" s="14"/>
      <c r="I5002" s="15"/>
      <c r="J5002" s="77"/>
      <c r="K5002" s="92"/>
    </row>
    <row r="5003" spans="1:11" ht="13.2" x14ac:dyDescent="0.25">
      <c r="A5003" s="14"/>
      <c r="B5003" s="14"/>
      <c r="C5003" s="14"/>
      <c r="D5003" s="16"/>
      <c r="E5003" s="16"/>
      <c r="F5003" s="14"/>
      <c r="G5003" s="14"/>
      <c r="H5003" s="14"/>
      <c r="I5003" s="15"/>
      <c r="J5003" s="77"/>
      <c r="K5003" s="92"/>
    </row>
    <row r="5004" spans="1:11" ht="13.2" x14ac:dyDescent="0.25">
      <c r="A5004" s="14"/>
      <c r="B5004" s="14"/>
      <c r="C5004" s="14"/>
      <c r="D5004" s="16"/>
      <c r="E5004" s="16"/>
      <c r="F5004" s="14"/>
      <c r="G5004" s="14"/>
      <c r="H5004" s="14"/>
      <c r="I5004" s="15"/>
      <c r="J5004" s="77"/>
      <c r="K5004" s="92"/>
    </row>
    <row r="5005" spans="1:11" ht="13.2" x14ac:dyDescent="0.25">
      <c r="A5005" s="14"/>
      <c r="B5005" s="14"/>
      <c r="C5005" s="14"/>
      <c r="D5005" s="16"/>
      <c r="E5005" s="16"/>
      <c r="F5005" s="14"/>
      <c r="G5005" s="14"/>
      <c r="H5005" s="14"/>
      <c r="I5005" s="15"/>
      <c r="J5005" s="77"/>
      <c r="K5005" s="92"/>
    </row>
    <row r="5006" spans="1:11" ht="13.2" x14ac:dyDescent="0.25">
      <c r="A5006" s="14"/>
      <c r="B5006" s="14"/>
      <c r="C5006" s="14"/>
      <c r="D5006" s="16"/>
      <c r="E5006" s="16"/>
      <c r="F5006" s="14"/>
      <c r="G5006" s="14"/>
      <c r="H5006" s="14"/>
      <c r="I5006" s="15"/>
      <c r="J5006" s="77"/>
      <c r="K5006" s="92"/>
    </row>
    <row r="5007" spans="1:11" ht="13.2" x14ac:dyDescent="0.25">
      <c r="A5007" s="14"/>
      <c r="B5007" s="14"/>
      <c r="C5007" s="14"/>
      <c r="D5007" s="16"/>
      <c r="E5007" s="16"/>
      <c r="F5007" s="14"/>
      <c r="G5007" s="14"/>
      <c r="H5007" s="14"/>
      <c r="I5007" s="15"/>
      <c r="J5007" s="77"/>
      <c r="K5007" s="92"/>
    </row>
    <row r="5008" spans="1:11" ht="13.2" x14ac:dyDescent="0.25">
      <c r="A5008" s="14"/>
      <c r="B5008" s="14"/>
      <c r="C5008" s="14"/>
      <c r="D5008" s="16"/>
      <c r="E5008" s="16"/>
      <c r="F5008" s="14"/>
      <c r="G5008" s="14"/>
      <c r="H5008" s="14"/>
      <c r="I5008" s="15"/>
      <c r="J5008" s="77"/>
      <c r="K5008" s="92"/>
    </row>
    <row r="5009" spans="1:11" ht="13.2" x14ac:dyDescent="0.25">
      <c r="A5009" s="14"/>
      <c r="B5009" s="14"/>
      <c r="C5009" s="14"/>
      <c r="D5009" s="16"/>
      <c r="E5009" s="16"/>
      <c r="F5009" s="14"/>
      <c r="G5009" s="14"/>
      <c r="H5009" s="14"/>
      <c r="I5009" s="15"/>
      <c r="J5009" s="77"/>
      <c r="K5009" s="92"/>
    </row>
    <row r="5010" spans="1:11" ht="13.2" x14ac:dyDescent="0.25">
      <c r="A5010" s="14"/>
      <c r="B5010" s="14"/>
      <c r="C5010" s="14"/>
      <c r="D5010" s="16"/>
      <c r="E5010" s="16"/>
      <c r="F5010" s="14"/>
      <c r="G5010" s="14"/>
      <c r="H5010" s="14"/>
      <c r="I5010" s="15"/>
      <c r="J5010" s="77"/>
      <c r="K5010" s="92"/>
    </row>
    <row r="5011" spans="1:11" ht="13.2" x14ac:dyDescent="0.25">
      <c r="A5011" s="14"/>
      <c r="B5011" s="14"/>
      <c r="C5011" s="14"/>
      <c r="D5011" s="16"/>
      <c r="E5011" s="16"/>
      <c r="F5011" s="14"/>
      <c r="G5011" s="14"/>
      <c r="H5011" s="14"/>
      <c r="I5011" s="15"/>
      <c r="J5011" s="77"/>
      <c r="K5011" s="92"/>
    </row>
    <row r="5012" spans="1:11" ht="13.2" x14ac:dyDescent="0.25">
      <c r="A5012" s="14"/>
      <c r="B5012" s="14"/>
      <c r="C5012" s="14"/>
      <c r="D5012" s="16"/>
      <c r="E5012" s="16"/>
      <c r="F5012" s="14"/>
      <c r="G5012" s="14"/>
      <c r="H5012" s="14"/>
      <c r="I5012" s="15"/>
      <c r="J5012" s="77"/>
      <c r="K5012" s="92"/>
    </row>
    <row r="5013" spans="1:11" ht="13.2" x14ac:dyDescent="0.25">
      <c r="A5013" s="14"/>
      <c r="B5013" s="14"/>
      <c r="C5013" s="14"/>
      <c r="D5013" s="16"/>
      <c r="E5013" s="16"/>
      <c r="F5013" s="14"/>
      <c r="G5013" s="14"/>
      <c r="H5013" s="14"/>
      <c r="I5013" s="15"/>
      <c r="J5013" s="77"/>
      <c r="K5013" s="92"/>
    </row>
    <row r="5014" spans="1:11" ht="13.2" x14ac:dyDescent="0.25">
      <c r="A5014" s="14"/>
      <c r="B5014" s="14"/>
      <c r="C5014" s="14"/>
      <c r="D5014" s="16"/>
      <c r="E5014" s="16"/>
      <c r="F5014" s="14"/>
      <c r="G5014" s="14"/>
      <c r="H5014" s="14"/>
      <c r="I5014" s="15"/>
      <c r="J5014" s="77"/>
      <c r="K5014" s="92"/>
    </row>
    <row r="5015" spans="1:11" ht="13.2" x14ac:dyDescent="0.25">
      <c r="A5015" s="14"/>
      <c r="B5015" s="14"/>
      <c r="C5015" s="14"/>
      <c r="D5015" s="16"/>
      <c r="E5015" s="16"/>
      <c r="F5015" s="14"/>
      <c r="G5015" s="14"/>
      <c r="H5015" s="14"/>
      <c r="I5015" s="15"/>
      <c r="J5015" s="77"/>
      <c r="K5015" s="92"/>
    </row>
    <row r="5016" spans="1:11" ht="13.2" x14ac:dyDescent="0.25">
      <c r="A5016" s="14"/>
      <c r="B5016" s="14"/>
      <c r="C5016" s="14"/>
      <c r="D5016" s="16"/>
      <c r="E5016" s="16"/>
      <c r="F5016" s="14"/>
      <c r="G5016" s="14"/>
      <c r="H5016" s="14"/>
      <c r="I5016" s="15"/>
      <c r="J5016" s="77"/>
      <c r="K5016" s="92"/>
    </row>
    <row r="5017" spans="1:11" ht="13.2" x14ac:dyDescent="0.25">
      <c r="A5017" s="14"/>
      <c r="B5017" s="14"/>
      <c r="C5017" s="14"/>
      <c r="D5017" s="16"/>
      <c r="E5017" s="16"/>
      <c r="F5017" s="14"/>
      <c r="G5017" s="14"/>
      <c r="H5017" s="14"/>
      <c r="I5017" s="15"/>
      <c r="J5017" s="77"/>
      <c r="K5017" s="92"/>
    </row>
    <row r="5018" spans="1:11" ht="13.2" x14ac:dyDescent="0.25">
      <c r="A5018" s="14"/>
      <c r="B5018" s="14"/>
      <c r="C5018" s="14"/>
      <c r="D5018" s="16"/>
      <c r="E5018" s="16"/>
      <c r="F5018" s="14"/>
      <c r="G5018" s="14"/>
      <c r="H5018" s="14"/>
      <c r="I5018" s="15"/>
      <c r="J5018" s="77"/>
      <c r="K5018" s="92"/>
    </row>
    <row r="5019" spans="1:11" ht="13.2" x14ac:dyDescent="0.25">
      <c r="A5019" s="14"/>
      <c r="B5019" s="14"/>
      <c r="C5019" s="14"/>
      <c r="D5019" s="16"/>
      <c r="E5019" s="16"/>
      <c r="F5019" s="14"/>
      <c r="G5019" s="14"/>
      <c r="H5019" s="14"/>
      <c r="I5019" s="15"/>
      <c r="J5019" s="77"/>
      <c r="K5019" s="92"/>
    </row>
    <row r="5020" spans="1:11" ht="13.2" x14ac:dyDescent="0.25">
      <c r="A5020" s="14"/>
      <c r="B5020" s="14"/>
      <c r="C5020" s="14"/>
      <c r="D5020" s="16"/>
      <c r="E5020" s="16"/>
      <c r="F5020" s="14"/>
      <c r="G5020" s="14"/>
      <c r="H5020" s="14"/>
      <c r="I5020" s="15"/>
      <c r="J5020" s="77"/>
      <c r="K5020" s="92"/>
    </row>
    <row r="5021" spans="1:11" ht="13.2" x14ac:dyDescent="0.25">
      <c r="A5021" s="14"/>
      <c r="B5021" s="14"/>
      <c r="C5021" s="14"/>
      <c r="D5021" s="16"/>
      <c r="E5021" s="16"/>
      <c r="F5021" s="14"/>
      <c r="G5021" s="14"/>
      <c r="H5021" s="14"/>
      <c r="I5021" s="15"/>
      <c r="J5021" s="77"/>
      <c r="K5021" s="92"/>
    </row>
    <row r="5022" spans="1:11" ht="13.2" x14ac:dyDescent="0.25">
      <c r="A5022" s="14"/>
      <c r="B5022" s="14"/>
      <c r="C5022" s="14"/>
      <c r="D5022" s="16"/>
      <c r="E5022" s="16"/>
      <c r="F5022" s="14"/>
      <c r="G5022" s="14"/>
      <c r="H5022" s="14"/>
      <c r="I5022" s="15"/>
      <c r="J5022" s="77"/>
      <c r="K5022" s="92"/>
    </row>
    <row r="5023" spans="1:11" ht="13.2" x14ac:dyDescent="0.25">
      <c r="A5023" s="14"/>
      <c r="B5023" s="14"/>
      <c r="C5023" s="14"/>
      <c r="D5023" s="16"/>
      <c r="E5023" s="16"/>
      <c r="F5023" s="14"/>
      <c r="G5023" s="14"/>
      <c r="H5023" s="14"/>
      <c r="I5023" s="15"/>
      <c r="J5023" s="77"/>
      <c r="K5023" s="92"/>
    </row>
    <row r="5024" spans="1:11" ht="13.2" x14ac:dyDescent="0.25">
      <c r="A5024" s="14"/>
      <c r="B5024" s="14"/>
      <c r="C5024" s="14"/>
      <c r="D5024" s="16"/>
      <c r="E5024" s="16"/>
      <c r="F5024" s="14"/>
      <c r="G5024" s="14"/>
      <c r="H5024" s="14"/>
      <c r="I5024" s="15"/>
      <c r="J5024" s="77"/>
      <c r="K5024" s="92"/>
    </row>
    <row r="5025" spans="1:11" ht="13.2" x14ac:dyDescent="0.25">
      <c r="A5025" s="14"/>
      <c r="B5025" s="14"/>
      <c r="C5025" s="14"/>
      <c r="D5025" s="16"/>
      <c r="E5025" s="16"/>
      <c r="F5025" s="14"/>
      <c r="G5025" s="14"/>
      <c r="H5025" s="14"/>
      <c r="I5025" s="15"/>
      <c r="J5025" s="77"/>
      <c r="K5025" s="92"/>
    </row>
    <row r="5026" spans="1:11" ht="13.2" x14ac:dyDescent="0.25">
      <c r="A5026" s="14"/>
      <c r="B5026" s="14"/>
      <c r="C5026" s="14"/>
      <c r="D5026" s="16"/>
      <c r="E5026" s="16"/>
      <c r="F5026" s="14"/>
      <c r="G5026" s="14"/>
      <c r="H5026" s="14"/>
      <c r="I5026" s="15"/>
      <c r="J5026" s="77"/>
      <c r="K5026" s="92"/>
    </row>
    <row r="5027" spans="1:11" ht="13.2" x14ac:dyDescent="0.25">
      <c r="A5027" s="14"/>
      <c r="B5027" s="14"/>
      <c r="C5027" s="14"/>
      <c r="D5027" s="16"/>
      <c r="E5027" s="16"/>
      <c r="F5027" s="14"/>
      <c r="G5027" s="14"/>
      <c r="H5027" s="14"/>
      <c r="I5027" s="15"/>
      <c r="J5027" s="77"/>
      <c r="K5027" s="92"/>
    </row>
    <row r="5028" spans="1:11" ht="13.2" x14ac:dyDescent="0.25">
      <c r="A5028" s="14"/>
      <c r="B5028" s="14"/>
      <c r="C5028" s="14"/>
      <c r="D5028" s="16"/>
      <c r="E5028" s="16"/>
      <c r="F5028" s="14"/>
      <c r="G5028" s="14"/>
      <c r="H5028" s="14"/>
      <c r="I5028" s="15"/>
      <c r="J5028" s="77"/>
      <c r="K5028" s="92"/>
    </row>
    <row r="5029" spans="1:11" ht="13.2" x14ac:dyDescent="0.25">
      <c r="A5029" s="14"/>
      <c r="B5029" s="14"/>
      <c r="C5029" s="14"/>
      <c r="D5029" s="16"/>
      <c r="E5029" s="16"/>
      <c r="F5029" s="14"/>
      <c r="G5029" s="14"/>
      <c r="H5029" s="14"/>
      <c r="I5029" s="15"/>
      <c r="J5029" s="77"/>
      <c r="K5029" s="92"/>
    </row>
    <row r="5030" spans="1:11" ht="13.2" x14ac:dyDescent="0.25">
      <c r="A5030" s="14"/>
      <c r="B5030" s="14"/>
      <c r="C5030" s="14"/>
      <c r="D5030" s="16"/>
      <c r="E5030" s="16"/>
      <c r="F5030" s="14"/>
      <c r="G5030" s="14"/>
      <c r="H5030" s="14"/>
      <c r="I5030" s="15"/>
      <c r="J5030" s="77"/>
      <c r="K5030" s="92"/>
    </row>
    <row r="5031" spans="1:11" ht="13.2" x14ac:dyDescent="0.25">
      <c r="A5031" s="14"/>
      <c r="B5031" s="14"/>
      <c r="C5031" s="14"/>
      <c r="D5031" s="16"/>
      <c r="E5031" s="16"/>
      <c r="F5031" s="14"/>
      <c r="G5031" s="14"/>
      <c r="H5031" s="14"/>
      <c r="I5031" s="15"/>
      <c r="J5031" s="77"/>
      <c r="K5031" s="92"/>
    </row>
    <row r="5032" spans="1:11" ht="13.2" x14ac:dyDescent="0.25">
      <c r="A5032" s="14"/>
      <c r="B5032" s="14"/>
      <c r="C5032" s="14"/>
      <c r="D5032" s="16"/>
      <c r="E5032" s="16"/>
      <c r="F5032" s="14"/>
      <c r="G5032" s="14"/>
      <c r="H5032" s="14"/>
      <c r="I5032" s="15"/>
      <c r="J5032" s="77"/>
      <c r="K5032" s="92"/>
    </row>
    <row r="5033" spans="1:11" ht="13.2" x14ac:dyDescent="0.25">
      <c r="A5033" s="14"/>
      <c r="B5033" s="14"/>
      <c r="C5033" s="14"/>
      <c r="D5033" s="16"/>
      <c r="E5033" s="16"/>
      <c r="F5033" s="14"/>
      <c r="G5033" s="14"/>
      <c r="H5033" s="14"/>
      <c r="I5033" s="15"/>
      <c r="J5033" s="77"/>
      <c r="K5033" s="92"/>
    </row>
    <row r="5034" spans="1:11" ht="13.2" x14ac:dyDescent="0.25">
      <c r="A5034" s="14"/>
      <c r="B5034" s="14"/>
      <c r="C5034" s="14"/>
      <c r="D5034" s="16"/>
      <c r="E5034" s="16"/>
      <c r="F5034" s="14"/>
      <c r="G5034" s="14"/>
      <c r="H5034" s="14"/>
      <c r="I5034" s="15"/>
      <c r="J5034" s="77"/>
      <c r="K5034" s="92"/>
    </row>
    <row r="5035" spans="1:11" ht="13.2" x14ac:dyDescent="0.25">
      <c r="A5035" s="14"/>
      <c r="B5035" s="14"/>
      <c r="C5035" s="14"/>
      <c r="D5035" s="16"/>
      <c r="E5035" s="16"/>
      <c r="F5035" s="14"/>
      <c r="G5035" s="14"/>
      <c r="H5035" s="14"/>
      <c r="I5035" s="15"/>
      <c r="J5035" s="77"/>
      <c r="K5035" s="92"/>
    </row>
    <row r="5036" spans="1:11" ht="13.2" x14ac:dyDescent="0.25">
      <c r="A5036" s="14"/>
      <c r="B5036" s="14"/>
      <c r="C5036" s="14"/>
      <c r="D5036" s="16"/>
      <c r="E5036" s="16"/>
      <c r="F5036" s="14"/>
      <c r="G5036" s="14"/>
      <c r="H5036" s="14"/>
      <c r="I5036" s="15"/>
      <c r="J5036" s="77"/>
      <c r="K5036" s="92"/>
    </row>
    <row r="5037" spans="1:11" ht="13.2" x14ac:dyDescent="0.25">
      <c r="A5037" s="14"/>
      <c r="B5037" s="14"/>
      <c r="C5037" s="14"/>
      <c r="D5037" s="16"/>
      <c r="E5037" s="16"/>
      <c r="F5037" s="14"/>
      <c r="G5037" s="14"/>
      <c r="H5037" s="14"/>
      <c r="I5037" s="15"/>
      <c r="J5037" s="77"/>
      <c r="K5037" s="92"/>
    </row>
    <row r="5038" spans="1:11" ht="13.2" x14ac:dyDescent="0.25">
      <c r="A5038" s="14"/>
      <c r="B5038" s="14"/>
      <c r="C5038" s="14"/>
      <c r="D5038" s="16"/>
      <c r="E5038" s="16"/>
      <c r="F5038" s="14"/>
      <c r="G5038" s="14"/>
      <c r="H5038" s="14"/>
      <c r="I5038" s="15"/>
      <c r="J5038" s="77"/>
      <c r="K5038" s="92"/>
    </row>
    <row r="5039" spans="1:11" ht="13.2" x14ac:dyDescent="0.25">
      <c r="A5039" s="14"/>
      <c r="B5039" s="14"/>
      <c r="C5039" s="14"/>
      <c r="D5039" s="16"/>
      <c r="E5039" s="16"/>
      <c r="F5039" s="14"/>
      <c r="G5039" s="14"/>
      <c r="H5039" s="14"/>
      <c r="I5039" s="15"/>
      <c r="J5039" s="77"/>
      <c r="K5039" s="92"/>
    </row>
    <row r="5040" spans="1:11" ht="13.2" x14ac:dyDescent="0.25">
      <c r="A5040" s="14"/>
      <c r="B5040" s="14"/>
      <c r="C5040" s="14"/>
      <c r="D5040" s="16"/>
      <c r="E5040" s="16"/>
      <c r="F5040" s="14"/>
      <c r="G5040" s="14"/>
      <c r="H5040" s="14"/>
      <c r="I5040" s="15"/>
      <c r="J5040" s="77"/>
      <c r="K5040" s="92"/>
    </row>
    <row r="5041" spans="1:11" ht="13.2" x14ac:dyDescent="0.25">
      <c r="A5041" s="14"/>
      <c r="B5041" s="14"/>
      <c r="C5041" s="14"/>
      <c r="D5041" s="16"/>
      <c r="E5041" s="16"/>
      <c r="F5041" s="14"/>
      <c r="G5041" s="14"/>
      <c r="H5041" s="14"/>
      <c r="I5041" s="15"/>
      <c r="J5041" s="77"/>
      <c r="K5041" s="92"/>
    </row>
    <row r="5042" spans="1:11" ht="13.2" x14ac:dyDescent="0.25">
      <c r="A5042" s="14"/>
      <c r="B5042" s="14"/>
      <c r="C5042" s="14"/>
      <c r="D5042" s="16"/>
      <c r="E5042" s="16"/>
      <c r="F5042" s="14"/>
      <c r="G5042" s="14"/>
      <c r="H5042" s="14"/>
      <c r="I5042" s="15"/>
      <c r="J5042" s="77"/>
      <c r="K5042" s="92"/>
    </row>
    <row r="5043" spans="1:11" ht="13.2" x14ac:dyDescent="0.25">
      <c r="A5043" s="14"/>
      <c r="B5043" s="14"/>
      <c r="C5043" s="14"/>
      <c r="D5043" s="16"/>
      <c r="E5043" s="16"/>
      <c r="F5043" s="14"/>
      <c r="G5043" s="14"/>
      <c r="H5043" s="14"/>
      <c r="I5043" s="15"/>
      <c r="J5043" s="77"/>
      <c r="K5043" s="92"/>
    </row>
    <row r="5044" spans="1:11" ht="13.2" x14ac:dyDescent="0.25">
      <c r="A5044" s="14"/>
      <c r="B5044" s="14"/>
      <c r="C5044" s="14"/>
      <c r="D5044" s="16"/>
      <c r="E5044" s="16"/>
      <c r="F5044" s="14"/>
      <c r="G5044" s="14"/>
      <c r="H5044" s="14"/>
      <c r="I5044" s="15"/>
      <c r="J5044" s="77"/>
      <c r="K5044" s="92"/>
    </row>
    <row r="5045" spans="1:11" ht="13.2" x14ac:dyDescent="0.25">
      <c r="A5045" s="14"/>
      <c r="B5045" s="14"/>
      <c r="C5045" s="14"/>
      <c r="D5045" s="16"/>
      <c r="E5045" s="16"/>
      <c r="F5045" s="14"/>
      <c r="G5045" s="14"/>
      <c r="H5045" s="14"/>
      <c r="I5045" s="15"/>
      <c r="J5045" s="77"/>
      <c r="K5045" s="92"/>
    </row>
    <row r="5046" spans="1:11" ht="13.2" x14ac:dyDescent="0.25">
      <c r="A5046" s="14"/>
      <c r="B5046" s="14"/>
      <c r="C5046" s="14"/>
      <c r="D5046" s="16"/>
      <c r="E5046" s="16"/>
      <c r="F5046" s="14"/>
      <c r="G5046" s="14"/>
      <c r="H5046" s="14"/>
      <c r="I5046" s="15"/>
      <c r="J5046" s="77"/>
      <c r="K5046" s="92"/>
    </row>
    <row r="5047" spans="1:11" ht="13.2" x14ac:dyDescent="0.25">
      <c r="A5047" s="14"/>
      <c r="B5047" s="14"/>
      <c r="C5047" s="14"/>
      <c r="D5047" s="16"/>
      <c r="E5047" s="16"/>
      <c r="F5047" s="14"/>
      <c r="G5047" s="14"/>
      <c r="H5047" s="14"/>
      <c r="I5047" s="15"/>
      <c r="J5047" s="77"/>
      <c r="K5047" s="92"/>
    </row>
    <row r="5048" spans="1:11" ht="13.2" x14ac:dyDescent="0.25">
      <c r="A5048" s="14"/>
      <c r="B5048" s="14"/>
      <c r="C5048" s="14"/>
      <c r="D5048" s="16"/>
      <c r="E5048" s="16"/>
      <c r="F5048" s="14"/>
      <c r="G5048" s="14"/>
      <c r="H5048" s="14"/>
      <c r="I5048" s="15"/>
      <c r="J5048" s="77"/>
      <c r="K5048" s="92"/>
    </row>
    <row r="5049" spans="1:11" ht="13.2" x14ac:dyDescent="0.25">
      <c r="A5049" s="14"/>
      <c r="B5049" s="14"/>
      <c r="C5049" s="14"/>
      <c r="D5049" s="16"/>
      <c r="E5049" s="16"/>
      <c r="F5049" s="14"/>
      <c r="G5049" s="14"/>
      <c r="H5049" s="14"/>
      <c r="I5049" s="15"/>
      <c r="J5049" s="77"/>
      <c r="K5049" s="92"/>
    </row>
    <row r="5050" spans="1:11" ht="13.2" x14ac:dyDescent="0.25">
      <c r="A5050" s="14"/>
      <c r="B5050" s="14"/>
      <c r="C5050" s="14"/>
      <c r="D5050" s="16"/>
      <c r="E5050" s="16"/>
      <c r="F5050" s="14"/>
      <c r="G5050" s="14"/>
      <c r="H5050" s="14"/>
      <c r="I5050" s="15"/>
      <c r="J5050" s="77"/>
      <c r="K5050" s="92"/>
    </row>
    <row r="5051" spans="1:11" ht="13.2" x14ac:dyDescent="0.25">
      <c r="A5051" s="14"/>
      <c r="B5051" s="14"/>
      <c r="C5051" s="14"/>
      <c r="D5051" s="16"/>
      <c r="E5051" s="16"/>
      <c r="F5051" s="14"/>
      <c r="G5051" s="14"/>
      <c r="H5051" s="14"/>
      <c r="I5051" s="15"/>
      <c r="J5051" s="77"/>
      <c r="K5051" s="92"/>
    </row>
    <row r="5052" spans="1:11" ht="13.2" x14ac:dyDescent="0.25">
      <c r="A5052" s="14"/>
      <c r="B5052" s="14"/>
      <c r="C5052" s="14"/>
      <c r="D5052" s="16"/>
      <c r="E5052" s="16"/>
      <c r="F5052" s="14"/>
      <c r="G5052" s="14"/>
      <c r="H5052" s="14"/>
      <c r="I5052" s="15"/>
      <c r="J5052" s="77"/>
      <c r="K5052" s="92"/>
    </row>
    <row r="5053" spans="1:11" ht="13.2" x14ac:dyDescent="0.25">
      <c r="A5053" s="14"/>
      <c r="B5053" s="14"/>
      <c r="C5053" s="14"/>
      <c r="D5053" s="16"/>
      <c r="E5053" s="16"/>
      <c r="F5053" s="14"/>
      <c r="G5053" s="14"/>
      <c r="H5053" s="14"/>
      <c r="I5053" s="15"/>
      <c r="J5053" s="77"/>
      <c r="K5053" s="92"/>
    </row>
    <row r="5054" spans="1:11" ht="13.2" x14ac:dyDescent="0.25">
      <c r="A5054" s="14"/>
      <c r="B5054" s="14"/>
      <c r="C5054" s="14"/>
      <c r="D5054" s="16"/>
      <c r="E5054" s="16"/>
      <c r="F5054" s="14"/>
      <c r="G5054" s="14"/>
      <c r="H5054" s="14"/>
      <c r="I5054" s="15"/>
      <c r="J5054" s="77"/>
      <c r="K5054" s="92"/>
    </row>
    <row r="5055" spans="1:11" ht="13.2" x14ac:dyDescent="0.25">
      <c r="A5055" s="14"/>
      <c r="B5055" s="14"/>
      <c r="C5055" s="14"/>
      <c r="D5055" s="16"/>
      <c r="E5055" s="16"/>
      <c r="F5055" s="14"/>
      <c r="G5055" s="14"/>
      <c r="H5055" s="14"/>
      <c r="I5055" s="15"/>
      <c r="J5055" s="77"/>
      <c r="K5055" s="92"/>
    </row>
    <row r="5056" spans="1:11" ht="13.2" x14ac:dyDescent="0.25">
      <c r="A5056" s="14"/>
      <c r="B5056" s="14"/>
      <c r="C5056" s="14"/>
      <c r="D5056" s="16"/>
      <c r="E5056" s="16"/>
      <c r="F5056" s="14"/>
      <c r="G5056" s="14"/>
      <c r="H5056" s="14"/>
      <c r="I5056" s="15"/>
      <c r="J5056" s="77"/>
      <c r="K5056" s="92"/>
    </row>
    <row r="5057" spans="1:11" ht="13.2" x14ac:dyDescent="0.25">
      <c r="A5057" s="14"/>
      <c r="B5057" s="14"/>
      <c r="C5057" s="14"/>
      <c r="D5057" s="16"/>
      <c r="E5057" s="16"/>
      <c r="F5057" s="14"/>
      <c r="G5057" s="14"/>
      <c r="H5057" s="14"/>
      <c r="I5057" s="15"/>
      <c r="J5057" s="77"/>
      <c r="K5057" s="92"/>
    </row>
    <row r="5058" spans="1:11" ht="13.2" x14ac:dyDescent="0.25">
      <c r="A5058" s="14"/>
      <c r="B5058" s="14"/>
      <c r="C5058" s="14"/>
      <c r="D5058" s="16"/>
      <c r="E5058" s="16"/>
      <c r="F5058" s="14"/>
      <c r="G5058" s="14"/>
      <c r="H5058" s="14"/>
      <c r="I5058" s="15"/>
      <c r="J5058" s="77"/>
      <c r="K5058" s="92"/>
    </row>
    <row r="5059" spans="1:11" ht="13.2" x14ac:dyDescent="0.25">
      <c r="A5059" s="14"/>
      <c r="B5059" s="14"/>
      <c r="C5059" s="14"/>
      <c r="D5059" s="16"/>
      <c r="E5059" s="16"/>
      <c r="F5059" s="14"/>
      <c r="G5059" s="14"/>
      <c r="H5059" s="14"/>
      <c r="I5059" s="15"/>
      <c r="J5059" s="77"/>
      <c r="K5059" s="92"/>
    </row>
    <row r="5060" spans="1:11" ht="13.2" x14ac:dyDescent="0.25">
      <c r="A5060" s="14"/>
      <c r="B5060" s="14"/>
      <c r="C5060" s="14"/>
      <c r="D5060" s="16"/>
      <c r="E5060" s="16"/>
      <c r="F5060" s="14"/>
      <c r="G5060" s="14"/>
      <c r="H5060" s="14"/>
      <c r="I5060" s="15"/>
      <c r="J5060" s="77"/>
      <c r="K5060" s="92"/>
    </row>
    <row r="5061" spans="1:11" ht="13.2" x14ac:dyDescent="0.25">
      <c r="A5061" s="14"/>
      <c r="B5061" s="14"/>
      <c r="C5061" s="14"/>
      <c r="D5061" s="16"/>
      <c r="E5061" s="16"/>
      <c r="F5061" s="14"/>
      <c r="G5061" s="14"/>
      <c r="H5061" s="14"/>
      <c r="I5061" s="15"/>
      <c r="J5061" s="77"/>
      <c r="K5061" s="92"/>
    </row>
    <row r="5062" spans="1:11" ht="13.2" x14ac:dyDescent="0.25">
      <c r="A5062" s="14"/>
      <c r="B5062" s="14"/>
      <c r="C5062" s="14"/>
      <c r="D5062" s="16"/>
      <c r="E5062" s="16"/>
      <c r="F5062" s="14"/>
      <c r="G5062" s="14"/>
      <c r="H5062" s="14"/>
      <c r="I5062" s="15"/>
      <c r="J5062" s="77"/>
      <c r="K5062" s="92"/>
    </row>
    <row r="5063" spans="1:11" ht="13.2" x14ac:dyDescent="0.25">
      <c r="A5063" s="14"/>
      <c r="B5063" s="14"/>
      <c r="C5063" s="14"/>
      <c r="D5063" s="16"/>
      <c r="E5063" s="16"/>
      <c r="F5063" s="14"/>
      <c r="G5063" s="14"/>
      <c r="H5063" s="14"/>
      <c r="I5063" s="15"/>
      <c r="J5063" s="77"/>
      <c r="K5063" s="92"/>
    </row>
    <row r="5064" spans="1:11" ht="13.2" x14ac:dyDescent="0.25">
      <c r="A5064" s="14"/>
      <c r="B5064" s="14"/>
      <c r="C5064" s="14"/>
      <c r="D5064" s="16"/>
      <c r="E5064" s="16"/>
      <c r="F5064" s="14"/>
      <c r="G5064" s="14"/>
      <c r="H5064" s="14"/>
      <c r="I5064" s="15"/>
      <c r="J5064" s="77"/>
      <c r="K5064" s="92"/>
    </row>
    <row r="5065" spans="1:11" ht="13.2" x14ac:dyDescent="0.25">
      <c r="A5065" s="14"/>
      <c r="B5065" s="14"/>
      <c r="C5065" s="14"/>
      <c r="D5065" s="16"/>
      <c r="E5065" s="16"/>
      <c r="F5065" s="14"/>
      <c r="G5065" s="14"/>
      <c r="H5065" s="14"/>
      <c r="I5065" s="15"/>
      <c r="J5065" s="77"/>
      <c r="K5065" s="92"/>
    </row>
    <row r="5066" spans="1:11" ht="13.2" x14ac:dyDescent="0.25">
      <c r="A5066" s="14"/>
      <c r="B5066" s="14"/>
      <c r="C5066" s="14"/>
      <c r="D5066" s="16"/>
      <c r="E5066" s="16"/>
      <c r="F5066" s="14"/>
      <c r="G5066" s="14"/>
      <c r="H5066" s="14"/>
      <c r="I5066" s="15"/>
      <c r="J5066" s="77"/>
      <c r="K5066" s="92"/>
    </row>
    <row r="5067" spans="1:11" ht="13.2" x14ac:dyDescent="0.25">
      <c r="A5067" s="14"/>
      <c r="B5067" s="14"/>
      <c r="C5067" s="14"/>
      <c r="D5067" s="16"/>
      <c r="E5067" s="16"/>
      <c r="F5067" s="14"/>
      <c r="G5067" s="14"/>
      <c r="H5067" s="14"/>
      <c r="I5067" s="15"/>
      <c r="J5067" s="77"/>
      <c r="K5067" s="92"/>
    </row>
    <row r="5068" spans="1:11" ht="13.2" x14ac:dyDescent="0.25">
      <c r="A5068" s="14"/>
      <c r="B5068" s="14"/>
      <c r="C5068" s="14"/>
      <c r="D5068" s="16"/>
      <c r="E5068" s="16"/>
      <c r="F5068" s="14"/>
      <c r="G5068" s="14"/>
      <c r="H5068" s="14"/>
      <c r="I5068" s="15"/>
      <c r="J5068" s="77"/>
      <c r="K5068" s="92"/>
    </row>
    <row r="5069" spans="1:11" ht="13.2" x14ac:dyDescent="0.25">
      <c r="A5069" s="14"/>
      <c r="B5069" s="14"/>
      <c r="C5069" s="14"/>
      <c r="D5069" s="16"/>
      <c r="E5069" s="16"/>
      <c r="F5069" s="14"/>
      <c r="G5069" s="14"/>
      <c r="H5069" s="14"/>
      <c r="I5069" s="15"/>
      <c r="J5069" s="77"/>
      <c r="K5069" s="92"/>
    </row>
    <row r="5070" spans="1:11" ht="13.2" x14ac:dyDescent="0.25">
      <c r="A5070" s="14"/>
      <c r="B5070" s="14"/>
      <c r="C5070" s="14"/>
      <c r="D5070" s="16"/>
      <c r="E5070" s="16"/>
      <c r="F5070" s="14"/>
      <c r="G5070" s="14"/>
      <c r="H5070" s="14"/>
      <c r="I5070" s="15"/>
      <c r="J5070" s="77"/>
      <c r="K5070" s="92"/>
    </row>
    <row r="5071" spans="1:11" ht="13.2" x14ac:dyDescent="0.25">
      <c r="A5071" s="14"/>
      <c r="B5071" s="14"/>
      <c r="C5071" s="14"/>
      <c r="D5071" s="16"/>
      <c r="E5071" s="16"/>
      <c r="F5071" s="14"/>
      <c r="G5071" s="14"/>
      <c r="H5071" s="14"/>
      <c r="I5071" s="15"/>
      <c r="J5071" s="77"/>
      <c r="K5071" s="92"/>
    </row>
    <row r="5072" spans="1:11" ht="13.2" x14ac:dyDescent="0.25">
      <c r="A5072" s="14"/>
      <c r="B5072" s="14"/>
      <c r="C5072" s="14"/>
      <c r="D5072" s="16"/>
      <c r="E5072" s="16"/>
      <c r="F5072" s="14"/>
      <c r="G5072" s="14"/>
      <c r="H5072" s="14"/>
      <c r="I5072" s="15"/>
      <c r="J5072" s="77"/>
      <c r="K5072" s="92"/>
    </row>
    <row r="5073" spans="1:11" ht="13.2" x14ac:dyDescent="0.25">
      <c r="A5073" s="14"/>
      <c r="B5073" s="14"/>
      <c r="C5073" s="14"/>
      <c r="D5073" s="16"/>
      <c r="E5073" s="16"/>
      <c r="F5073" s="14"/>
      <c r="G5073" s="14"/>
      <c r="H5073" s="14"/>
      <c r="I5073" s="15"/>
      <c r="J5073" s="77"/>
      <c r="K5073" s="92"/>
    </row>
    <row r="5074" spans="1:11" ht="13.2" x14ac:dyDescent="0.25">
      <c r="A5074" s="14"/>
      <c r="B5074" s="14"/>
      <c r="C5074" s="14"/>
      <c r="D5074" s="16"/>
      <c r="E5074" s="16"/>
      <c r="F5074" s="14"/>
      <c r="G5074" s="14"/>
      <c r="H5074" s="14"/>
      <c r="I5074" s="15"/>
      <c r="J5074" s="77"/>
      <c r="K5074" s="92"/>
    </row>
    <row r="5075" spans="1:11" ht="13.2" x14ac:dyDescent="0.25">
      <c r="A5075" s="14"/>
      <c r="B5075" s="14"/>
      <c r="C5075" s="14"/>
      <c r="D5075" s="16"/>
      <c r="E5075" s="16"/>
      <c r="F5075" s="14"/>
      <c r="G5075" s="14"/>
      <c r="H5075" s="14"/>
      <c r="I5075" s="15"/>
      <c r="J5075" s="77"/>
      <c r="K5075" s="92"/>
    </row>
    <row r="5076" spans="1:11" ht="13.2" x14ac:dyDescent="0.25">
      <c r="A5076" s="14"/>
      <c r="B5076" s="14"/>
      <c r="C5076" s="14"/>
      <c r="D5076" s="16"/>
      <c r="E5076" s="16"/>
      <c r="F5076" s="14"/>
      <c r="G5076" s="14"/>
      <c r="H5076" s="14"/>
      <c r="I5076" s="15"/>
      <c r="J5076" s="77"/>
      <c r="K5076" s="92"/>
    </row>
    <row r="5077" spans="1:11" ht="13.2" x14ac:dyDescent="0.25">
      <c r="A5077" s="14"/>
      <c r="B5077" s="14"/>
      <c r="C5077" s="14"/>
      <c r="D5077" s="16"/>
      <c r="E5077" s="16"/>
      <c r="F5077" s="14"/>
      <c r="G5077" s="14"/>
      <c r="H5077" s="14"/>
      <c r="I5077" s="15"/>
      <c r="J5077" s="77"/>
      <c r="K5077" s="92"/>
    </row>
    <row r="5078" spans="1:11" ht="13.2" x14ac:dyDescent="0.25">
      <c r="A5078" s="14"/>
      <c r="B5078" s="14"/>
      <c r="C5078" s="14"/>
      <c r="D5078" s="16"/>
      <c r="E5078" s="16"/>
      <c r="F5078" s="14"/>
      <c r="G5078" s="14"/>
      <c r="H5078" s="14"/>
      <c r="I5078" s="15"/>
      <c r="J5078" s="77"/>
      <c r="K5078" s="92"/>
    </row>
    <row r="5079" spans="1:11" ht="13.2" x14ac:dyDescent="0.25">
      <c r="A5079" s="14"/>
      <c r="B5079" s="14"/>
      <c r="C5079" s="14"/>
      <c r="D5079" s="16"/>
      <c r="E5079" s="16"/>
      <c r="F5079" s="14"/>
      <c r="G5079" s="14"/>
      <c r="H5079" s="14"/>
      <c r="I5079" s="15"/>
      <c r="J5079" s="77"/>
      <c r="K5079" s="92"/>
    </row>
    <row r="5080" spans="1:11" ht="13.2" x14ac:dyDescent="0.25">
      <c r="A5080" s="14"/>
      <c r="B5080" s="14"/>
      <c r="C5080" s="14"/>
      <c r="D5080" s="16"/>
      <c r="E5080" s="16"/>
      <c r="F5080" s="14"/>
      <c r="G5080" s="14"/>
      <c r="H5080" s="14"/>
      <c r="I5080" s="15"/>
      <c r="J5080" s="77"/>
      <c r="K5080" s="92"/>
    </row>
    <row r="5081" spans="1:11" ht="13.2" x14ac:dyDescent="0.25">
      <c r="A5081" s="14"/>
      <c r="B5081" s="14"/>
      <c r="C5081" s="14"/>
      <c r="D5081" s="16"/>
      <c r="E5081" s="16"/>
      <c r="F5081" s="14"/>
      <c r="G5081" s="14"/>
      <c r="H5081" s="14"/>
      <c r="I5081" s="15"/>
      <c r="J5081" s="77"/>
      <c r="K5081" s="92"/>
    </row>
    <row r="5082" spans="1:11" ht="13.2" x14ac:dyDescent="0.25">
      <c r="A5082" s="14"/>
      <c r="B5082" s="14"/>
      <c r="C5082" s="14"/>
      <c r="D5082" s="16"/>
      <c r="E5082" s="16"/>
      <c r="F5082" s="14"/>
      <c r="G5082" s="14"/>
      <c r="H5082" s="14"/>
      <c r="I5082" s="15"/>
      <c r="J5082" s="77"/>
      <c r="K5082" s="92"/>
    </row>
    <row r="5083" spans="1:11" ht="13.2" x14ac:dyDescent="0.25">
      <c r="A5083" s="14"/>
      <c r="B5083" s="14"/>
      <c r="C5083" s="14"/>
      <c r="D5083" s="16"/>
      <c r="E5083" s="16"/>
      <c r="F5083" s="14"/>
      <c r="G5083" s="14"/>
      <c r="H5083" s="14"/>
      <c r="I5083" s="15"/>
      <c r="J5083" s="77"/>
      <c r="K5083" s="92"/>
    </row>
    <row r="5084" spans="1:11" ht="13.2" x14ac:dyDescent="0.25">
      <c r="A5084" s="14"/>
      <c r="B5084" s="14"/>
      <c r="C5084" s="14"/>
      <c r="D5084" s="16"/>
      <c r="E5084" s="16"/>
      <c r="F5084" s="14"/>
      <c r="G5084" s="14"/>
      <c r="H5084" s="14"/>
      <c r="I5084" s="15"/>
      <c r="J5084" s="77"/>
      <c r="K5084" s="92"/>
    </row>
    <row r="5085" spans="1:11" ht="13.2" x14ac:dyDescent="0.25">
      <c r="A5085" s="14"/>
      <c r="B5085" s="14"/>
      <c r="C5085" s="14"/>
      <c r="D5085" s="16"/>
      <c r="E5085" s="16"/>
      <c r="F5085" s="14"/>
      <c r="G5085" s="14"/>
      <c r="H5085" s="14"/>
      <c r="I5085" s="15"/>
      <c r="J5085" s="77"/>
      <c r="K5085" s="92"/>
    </row>
    <row r="5086" spans="1:11" ht="13.2" x14ac:dyDescent="0.25">
      <c r="A5086" s="14"/>
      <c r="B5086" s="14"/>
      <c r="C5086" s="14"/>
      <c r="D5086" s="16"/>
      <c r="E5086" s="16"/>
      <c r="F5086" s="14"/>
      <c r="G5086" s="14"/>
      <c r="H5086" s="14"/>
      <c r="I5086" s="15"/>
      <c r="J5086" s="77"/>
      <c r="K5086" s="92"/>
    </row>
    <row r="5087" spans="1:11" ht="13.2" x14ac:dyDescent="0.25">
      <c r="A5087" s="14"/>
      <c r="B5087" s="14"/>
      <c r="C5087" s="14"/>
      <c r="D5087" s="16"/>
      <c r="E5087" s="16"/>
      <c r="F5087" s="14"/>
      <c r="G5087" s="14"/>
      <c r="H5087" s="14"/>
      <c r="I5087" s="15"/>
      <c r="J5087" s="77"/>
      <c r="K5087" s="92"/>
    </row>
    <row r="5088" spans="1:11" ht="13.2" x14ac:dyDescent="0.25">
      <c r="A5088" s="14"/>
      <c r="B5088" s="14"/>
      <c r="C5088" s="14"/>
      <c r="D5088" s="16"/>
      <c r="E5088" s="16"/>
      <c r="F5088" s="14"/>
      <c r="G5088" s="14"/>
      <c r="H5088" s="14"/>
      <c r="I5088" s="15"/>
      <c r="J5088" s="77"/>
      <c r="K5088" s="92"/>
    </row>
    <row r="5089" spans="1:11" ht="13.2" x14ac:dyDescent="0.25">
      <c r="A5089" s="14"/>
      <c r="B5089" s="14"/>
      <c r="C5089" s="14"/>
      <c r="D5089" s="16"/>
      <c r="E5089" s="16"/>
      <c r="F5089" s="14"/>
      <c r="G5089" s="14"/>
      <c r="H5089" s="14"/>
      <c r="I5089" s="15"/>
      <c r="J5089" s="77"/>
      <c r="K5089" s="92"/>
    </row>
    <row r="5090" spans="1:11" ht="13.2" x14ac:dyDescent="0.25">
      <c r="A5090" s="14"/>
      <c r="B5090" s="14"/>
      <c r="C5090" s="14"/>
      <c r="D5090" s="16"/>
      <c r="E5090" s="16"/>
      <c r="F5090" s="14"/>
      <c r="G5090" s="14"/>
      <c r="H5090" s="14"/>
      <c r="I5090" s="15"/>
      <c r="J5090" s="77"/>
      <c r="K5090" s="92"/>
    </row>
    <row r="5091" spans="1:11" ht="13.2" x14ac:dyDescent="0.25">
      <c r="A5091" s="14"/>
      <c r="B5091" s="14"/>
      <c r="C5091" s="14"/>
      <c r="D5091" s="16"/>
      <c r="E5091" s="16"/>
      <c r="F5091" s="14"/>
      <c r="G5091" s="14"/>
      <c r="H5091" s="14"/>
      <c r="I5091" s="15"/>
      <c r="J5091" s="77"/>
      <c r="K5091" s="92"/>
    </row>
    <row r="5092" spans="1:11" ht="13.2" x14ac:dyDescent="0.25">
      <c r="A5092" s="14"/>
      <c r="B5092" s="14"/>
      <c r="C5092" s="14"/>
      <c r="D5092" s="16"/>
      <c r="E5092" s="16"/>
      <c r="F5092" s="14"/>
      <c r="G5092" s="14"/>
      <c r="H5092" s="14"/>
      <c r="I5092" s="15"/>
      <c r="J5092" s="77"/>
      <c r="K5092" s="92"/>
    </row>
    <row r="5093" spans="1:11" ht="13.2" x14ac:dyDescent="0.25">
      <c r="A5093" s="14"/>
      <c r="B5093" s="14"/>
      <c r="C5093" s="14"/>
      <c r="D5093" s="16"/>
      <c r="E5093" s="16"/>
      <c r="F5093" s="14"/>
      <c r="G5093" s="14"/>
      <c r="H5093" s="14"/>
      <c r="I5093" s="15"/>
      <c r="J5093" s="77"/>
      <c r="K5093" s="92"/>
    </row>
    <row r="5094" spans="1:11" ht="13.2" x14ac:dyDescent="0.25">
      <c r="A5094" s="14"/>
      <c r="B5094" s="14"/>
      <c r="C5094" s="14"/>
      <c r="D5094" s="16"/>
      <c r="E5094" s="16"/>
      <c r="F5094" s="14"/>
      <c r="G5094" s="14"/>
      <c r="H5094" s="14"/>
      <c r="I5094" s="15"/>
      <c r="J5094" s="77"/>
      <c r="K5094" s="92"/>
    </row>
    <row r="5095" spans="1:11" ht="13.2" x14ac:dyDescent="0.25">
      <c r="A5095" s="14"/>
      <c r="B5095" s="14"/>
      <c r="C5095" s="14"/>
      <c r="D5095" s="16"/>
      <c r="E5095" s="16"/>
      <c r="F5095" s="14"/>
      <c r="G5095" s="14"/>
      <c r="H5095" s="14"/>
      <c r="I5095" s="15"/>
      <c r="J5095" s="77"/>
      <c r="K5095" s="92"/>
    </row>
    <row r="5096" spans="1:11" ht="13.2" x14ac:dyDescent="0.25">
      <c r="A5096" s="14"/>
      <c r="B5096" s="14"/>
      <c r="C5096" s="14"/>
      <c r="D5096" s="16"/>
      <c r="E5096" s="16"/>
      <c r="F5096" s="14"/>
      <c r="G5096" s="14"/>
      <c r="H5096" s="14"/>
      <c r="I5096" s="15"/>
      <c r="J5096" s="77"/>
      <c r="K5096" s="92"/>
    </row>
    <row r="5097" spans="1:11" ht="13.2" x14ac:dyDescent="0.25">
      <c r="A5097" s="14"/>
      <c r="B5097" s="14"/>
      <c r="C5097" s="14"/>
      <c r="D5097" s="16"/>
      <c r="E5097" s="16"/>
      <c r="F5097" s="14"/>
      <c r="G5097" s="14"/>
      <c r="H5097" s="14"/>
      <c r="I5097" s="15"/>
      <c r="J5097" s="77"/>
      <c r="K5097" s="92"/>
    </row>
    <row r="5098" spans="1:11" ht="13.2" x14ac:dyDescent="0.25">
      <c r="A5098" s="14"/>
      <c r="B5098" s="14"/>
      <c r="C5098" s="14"/>
      <c r="D5098" s="16"/>
      <c r="E5098" s="16"/>
      <c r="F5098" s="14"/>
      <c r="G5098" s="14"/>
      <c r="H5098" s="14"/>
      <c r="I5098" s="15"/>
      <c r="J5098" s="77"/>
      <c r="K5098" s="92"/>
    </row>
    <row r="5099" spans="1:11" ht="13.2" x14ac:dyDescent="0.25">
      <c r="A5099" s="14"/>
      <c r="B5099" s="14"/>
      <c r="C5099" s="14"/>
      <c r="D5099" s="16"/>
      <c r="E5099" s="16"/>
      <c r="F5099" s="14"/>
      <c r="G5099" s="14"/>
      <c r="H5099" s="14"/>
      <c r="I5099" s="15"/>
      <c r="J5099" s="77"/>
      <c r="K5099" s="92"/>
    </row>
    <row r="5100" spans="1:11" ht="13.2" x14ac:dyDescent="0.25">
      <c r="A5100" s="14"/>
      <c r="B5100" s="14"/>
      <c r="C5100" s="14"/>
      <c r="D5100" s="16"/>
      <c r="E5100" s="16"/>
      <c r="F5100" s="14"/>
      <c r="G5100" s="14"/>
      <c r="H5100" s="14"/>
      <c r="I5100" s="15"/>
      <c r="J5100" s="77"/>
      <c r="K5100" s="92"/>
    </row>
    <row r="5101" spans="1:11" ht="13.2" x14ac:dyDescent="0.25">
      <c r="A5101" s="14"/>
      <c r="B5101" s="14"/>
      <c r="C5101" s="14"/>
      <c r="D5101" s="16"/>
      <c r="E5101" s="16"/>
      <c r="F5101" s="14"/>
      <c r="G5101" s="14"/>
      <c r="H5101" s="14"/>
      <c r="I5101" s="15"/>
      <c r="J5101" s="77"/>
      <c r="K5101" s="92"/>
    </row>
    <row r="5102" spans="1:11" ht="13.2" x14ac:dyDescent="0.25">
      <c r="A5102" s="14"/>
      <c r="B5102" s="14"/>
      <c r="C5102" s="14"/>
      <c r="D5102" s="16"/>
      <c r="E5102" s="16"/>
      <c r="F5102" s="14"/>
      <c r="G5102" s="14"/>
      <c r="H5102" s="14"/>
      <c r="I5102" s="15"/>
      <c r="J5102" s="77"/>
      <c r="K5102" s="92"/>
    </row>
    <row r="5103" spans="1:11" ht="13.2" x14ac:dyDescent="0.25">
      <c r="A5103" s="14"/>
      <c r="B5103" s="14"/>
      <c r="C5103" s="14"/>
      <c r="D5103" s="16"/>
      <c r="E5103" s="16"/>
      <c r="F5103" s="14"/>
      <c r="G5103" s="14"/>
      <c r="H5103" s="14"/>
      <c r="I5103" s="15"/>
      <c r="J5103" s="77"/>
      <c r="K5103" s="92"/>
    </row>
    <row r="5104" spans="1:11" ht="13.2" x14ac:dyDescent="0.25">
      <c r="A5104" s="14"/>
      <c r="B5104" s="14"/>
      <c r="C5104" s="14"/>
      <c r="D5104" s="16"/>
      <c r="E5104" s="16"/>
      <c r="F5104" s="14"/>
      <c r="G5104" s="14"/>
      <c r="H5104" s="14"/>
      <c r="I5104" s="15"/>
      <c r="J5104" s="77"/>
      <c r="K5104" s="92"/>
    </row>
    <row r="5105" spans="1:11" ht="13.2" x14ac:dyDescent="0.25">
      <c r="A5105" s="14"/>
      <c r="B5105" s="14"/>
      <c r="C5105" s="14"/>
      <c r="D5105" s="16"/>
      <c r="E5105" s="16"/>
      <c r="F5105" s="14"/>
      <c r="G5105" s="14"/>
      <c r="H5105" s="14"/>
      <c r="I5105" s="15"/>
      <c r="J5105" s="77"/>
      <c r="K5105" s="92"/>
    </row>
    <row r="5106" spans="1:11" ht="13.2" x14ac:dyDescent="0.25">
      <c r="A5106" s="14"/>
      <c r="B5106" s="14"/>
      <c r="C5106" s="14"/>
      <c r="D5106" s="16"/>
      <c r="E5106" s="16"/>
      <c r="F5106" s="14"/>
      <c r="G5106" s="14"/>
      <c r="H5106" s="14"/>
      <c r="I5106" s="15"/>
      <c r="J5106" s="77"/>
      <c r="K5106" s="92"/>
    </row>
    <row r="5107" spans="1:11" ht="13.2" x14ac:dyDescent="0.25">
      <c r="A5107" s="14"/>
      <c r="B5107" s="14"/>
      <c r="C5107" s="14"/>
      <c r="D5107" s="16"/>
      <c r="E5107" s="16"/>
      <c r="F5107" s="14"/>
      <c r="G5107" s="14"/>
      <c r="H5107" s="14"/>
      <c r="I5107" s="15"/>
      <c r="J5107" s="77"/>
      <c r="K5107" s="92"/>
    </row>
    <row r="5108" spans="1:11" ht="13.2" x14ac:dyDescent="0.25">
      <c r="A5108" s="14"/>
      <c r="B5108" s="14"/>
      <c r="C5108" s="14"/>
      <c r="D5108" s="16"/>
      <c r="E5108" s="16"/>
      <c r="F5108" s="14"/>
      <c r="G5108" s="14"/>
      <c r="H5108" s="14"/>
      <c r="I5108" s="15"/>
      <c r="J5108" s="77"/>
      <c r="K5108" s="92"/>
    </row>
    <row r="5109" spans="1:11" ht="13.2" x14ac:dyDescent="0.25">
      <c r="A5109" s="14"/>
      <c r="B5109" s="14"/>
      <c r="C5109" s="14"/>
      <c r="D5109" s="16"/>
      <c r="E5109" s="16"/>
      <c r="F5109" s="14"/>
      <c r="G5109" s="14"/>
      <c r="H5109" s="14"/>
      <c r="I5109" s="15"/>
      <c r="J5109" s="77"/>
      <c r="K5109" s="92"/>
    </row>
    <row r="5110" spans="1:11" ht="13.2" x14ac:dyDescent="0.25">
      <c r="A5110" s="14"/>
      <c r="B5110" s="14"/>
      <c r="C5110" s="14"/>
      <c r="D5110" s="16"/>
      <c r="E5110" s="16"/>
      <c r="F5110" s="14"/>
      <c r="G5110" s="14"/>
      <c r="H5110" s="14"/>
      <c r="I5110" s="15"/>
      <c r="J5110" s="77"/>
      <c r="K5110" s="92"/>
    </row>
    <row r="5111" spans="1:11" ht="13.2" x14ac:dyDescent="0.25">
      <c r="A5111" s="14"/>
      <c r="B5111" s="14"/>
      <c r="C5111" s="14"/>
      <c r="D5111" s="16"/>
      <c r="E5111" s="16"/>
      <c r="F5111" s="14"/>
      <c r="G5111" s="14"/>
      <c r="H5111" s="14"/>
      <c r="I5111" s="15"/>
      <c r="J5111" s="77"/>
      <c r="K5111" s="92"/>
    </row>
    <row r="5112" spans="1:11" ht="13.2" x14ac:dyDescent="0.25">
      <c r="A5112" s="14"/>
      <c r="B5112" s="14"/>
      <c r="C5112" s="14"/>
      <c r="D5112" s="16"/>
      <c r="E5112" s="16"/>
      <c r="F5112" s="14"/>
      <c r="G5112" s="14"/>
      <c r="H5112" s="14"/>
      <c r="I5112" s="15"/>
      <c r="J5112" s="77"/>
      <c r="K5112" s="92"/>
    </row>
    <row r="5113" spans="1:11" ht="13.2" x14ac:dyDescent="0.25">
      <c r="A5113" s="14"/>
      <c r="B5113" s="14"/>
      <c r="C5113" s="14"/>
      <c r="D5113" s="16"/>
      <c r="E5113" s="16"/>
      <c r="F5113" s="14"/>
      <c r="G5113" s="14"/>
      <c r="H5113" s="14"/>
      <c r="I5113" s="15"/>
      <c r="J5113" s="77"/>
      <c r="K5113" s="92"/>
    </row>
    <row r="5114" spans="1:11" ht="13.2" x14ac:dyDescent="0.25">
      <c r="A5114" s="14"/>
      <c r="B5114" s="14"/>
      <c r="C5114" s="14"/>
      <c r="D5114" s="16"/>
      <c r="E5114" s="16"/>
      <c r="F5114" s="14"/>
      <c r="G5114" s="14"/>
      <c r="H5114" s="14"/>
      <c r="I5114" s="15"/>
      <c r="J5114" s="77"/>
      <c r="K5114" s="92"/>
    </row>
    <row r="5115" spans="1:11" ht="13.2" x14ac:dyDescent="0.25">
      <c r="A5115" s="14"/>
      <c r="B5115" s="14"/>
      <c r="C5115" s="14"/>
      <c r="D5115" s="16"/>
      <c r="E5115" s="16"/>
      <c r="F5115" s="14"/>
      <c r="G5115" s="14"/>
      <c r="H5115" s="14"/>
      <c r="I5115" s="15"/>
      <c r="J5115" s="77"/>
      <c r="K5115" s="92"/>
    </row>
    <row r="5116" spans="1:11" ht="13.2" x14ac:dyDescent="0.25">
      <c r="A5116" s="14"/>
      <c r="B5116" s="14"/>
      <c r="C5116" s="14"/>
      <c r="D5116" s="16"/>
      <c r="E5116" s="16"/>
      <c r="F5116" s="14"/>
      <c r="G5116" s="14"/>
      <c r="H5116" s="14"/>
      <c r="I5116" s="15"/>
      <c r="J5116" s="77"/>
      <c r="K5116" s="92"/>
    </row>
    <row r="5117" spans="1:11" ht="13.2" x14ac:dyDescent="0.25">
      <c r="A5117" s="14"/>
      <c r="B5117" s="14"/>
      <c r="C5117" s="14"/>
      <c r="D5117" s="16"/>
      <c r="E5117" s="16"/>
      <c r="F5117" s="14"/>
      <c r="G5117" s="14"/>
      <c r="H5117" s="14"/>
      <c r="I5117" s="15"/>
      <c r="J5117" s="77"/>
      <c r="K5117" s="92"/>
    </row>
    <row r="5118" spans="1:11" ht="13.2" x14ac:dyDescent="0.25">
      <c r="A5118" s="14"/>
      <c r="B5118" s="14"/>
      <c r="C5118" s="14"/>
      <c r="D5118" s="16"/>
      <c r="E5118" s="16"/>
      <c r="F5118" s="14"/>
      <c r="G5118" s="14"/>
      <c r="H5118" s="14"/>
      <c r="I5118" s="15"/>
      <c r="J5118" s="77"/>
      <c r="K5118" s="92"/>
    </row>
    <row r="5119" spans="1:11" ht="13.2" x14ac:dyDescent="0.25">
      <c r="A5119" s="14"/>
      <c r="B5119" s="14"/>
      <c r="C5119" s="14"/>
      <c r="D5119" s="16"/>
      <c r="E5119" s="16"/>
      <c r="F5119" s="14"/>
      <c r="G5119" s="14"/>
      <c r="H5119" s="14"/>
      <c r="I5119" s="15"/>
      <c r="J5119" s="77"/>
      <c r="K5119" s="92"/>
    </row>
    <row r="5120" spans="1:11" ht="13.2" x14ac:dyDescent="0.25">
      <c r="A5120" s="14"/>
      <c r="B5120" s="14"/>
      <c r="C5120" s="14"/>
      <c r="D5120" s="16"/>
      <c r="E5120" s="16"/>
      <c r="F5120" s="14"/>
      <c r="G5120" s="14"/>
      <c r="H5120" s="14"/>
      <c r="I5120" s="15"/>
      <c r="J5120" s="77"/>
      <c r="K5120" s="92"/>
    </row>
    <row r="5121" spans="1:11" ht="13.2" x14ac:dyDescent="0.25">
      <c r="A5121" s="14"/>
      <c r="B5121" s="14"/>
      <c r="C5121" s="14"/>
      <c r="D5121" s="16"/>
      <c r="E5121" s="16"/>
      <c r="F5121" s="14"/>
      <c r="G5121" s="14"/>
      <c r="H5121" s="14"/>
      <c r="I5121" s="15"/>
      <c r="J5121" s="77"/>
      <c r="K5121" s="92"/>
    </row>
    <row r="5122" spans="1:11" ht="13.2" x14ac:dyDescent="0.25">
      <c r="A5122" s="14"/>
      <c r="B5122" s="14"/>
      <c r="C5122" s="14"/>
      <c r="D5122" s="16"/>
      <c r="E5122" s="16"/>
      <c r="F5122" s="14"/>
      <c r="G5122" s="14"/>
      <c r="H5122" s="14"/>
      <c r="I5122" s="15"/>
      <c r="J5122" s="77"/>
      <c r="K5122" s="92"/>
    </row>
    <row r="5123" spans="1:11" ht="13.2" x14ac:dyDescent="0.25">
      <c r="A5123" s="14"/>
      <c r="B5123" s="14"/>
      <c r="C5123" s="14"/>
      <c r="D5123" s="16"/>
      <c r="E5123" s="16"/>
      <c r="F5123" s="14"/>
      <c r="G5123" s="14"/>
      <c r="H5123" s="14"/>
      <c r="I5123" s="15"/>
      <c r="J5123" s="77"/>
      <c r="K5123" s="92"/>
    </row>
    <row r="5124" spans="1:11" ht="13.2" x14ac:dyDescent="0.25">
      <c r="A5124" s="14"/>
      <c r="B5124" s="14"/>
      <c r="C5124" s="14"/>
      <c r="D5124" s="16"/>
      <c r="E5124" s="16"/>
      <c r="F5124" s="14"/>
      <c r="G5124" s="14"/>
      <c r="H5124" s="14"/>
      <c r="I5124" s="15"/>
      <c r="J5124" s="77"/>
      <c r="K5124" s="92"/>
    </row>
    <row r="5125" spans="1:11" ht="13.2" x14ac:dyDescent="0.25">
      <c r="A5125" s="14"/>
      <c r="B5125" s="14"/>
      <c r="C5125" s="14"/>
      <c r="D5125" s="16"/>
      <c r="E5125" s="16"/>
      <c r="F5125" s="14"/>
      <c r="G5125" s="14"/>
      <c r="H5125" s="14"/>
      <c r="I5125" s="15"/>
      <c r="J5125" s="77"/>
      <c r="K5125" s="92"/>
    </row>
    <row r="5126" spans="1:11" ht="13.2" x14ac:dyDescent="0.25">
      <c r="A5126" s="14"/>
      <c r="B5126" s="14"/>
      <c r="C5126" s="14"/>
      <c r="D5126" s="16"/>
      <c r="E5126" s="16"/>
      <c r="F5126" s="14"/>
      <c r="G5126" s="14"/>
      <c r="H5126" s="14"/>
      <c r="I5126" s="15"/>
      <c r="J5126" s="77"/>
      <c r="K5126" s="92"/>
    </row>
    <row r="5127" spans="1:11" ht="13.2" x14ac:dyDescent="0.25">
      <c r="A5127" s="14"/>
      <c r="B5127" s="14"/>
      <c r="C5127" s="14"/>
      <c r="D5127" s="16"/>
      <c r="E5127" s="16"/>
      <c r="F5127" s="14"/>
      <c r="G5127" s="14"/>
      <c r="H5127" s="14"/>
      <c r="I5127" s="15"/>
      <c r="J5127" s="77"/>
      <c r="K5127" s="92"/>
    </row>
    <row r="5128" spans="1:11" ht="13.2" x14ac:dyDescent="0.25">
      <c r="A5128" s="14"/>
      <c r="B5128" s="14"/>
      <c r="C5128" s="14"/>
      <c r="D5128" s="16"/>
      <c r="E5128" s="16"/>
      <c r="F5128" s="14"/>
      <c r="G5128" s="14"/>
      <c r="H5128" s="14"/>
      <c r="I5128" s="15"/>
      <c r="J5128" s="77"/>
      <c r="K5128" s="92"/>
    </row>
    <row r="5129" spans="1:11" ht="13.2" x14ac:dyDescent="0.25">
      <c r="A5129" s="14"/>
      <c r="B5129" s="14"/>
      <c r="C5129" s="14"/>
      <c r="D5129" s="16"/>
      <c r="E5129" s="16"/>
      <c r="F5129" s="14"/>
      <c r="G5129" s="14"/>
      <c r="H5129" s="14"/>
      <c r="I5129" s="15"/>
      <c r="J5129" s="77"/>
      <c r="K5129" s="92"/>
    </row>
    <row r="5130" spans="1:11" ht="13.2" x14ac:dyDescent="0.25">
      <c r="A5130" s="14"/>
      <c r="B5130" s="14"/>
      <c r="C5130" s="14"/>
      <c r="D5130" s="16"/>
      <c r="E5130" s="16"/>
      <c r="F5130" s="14"/>
      <c r="G5130" s="14"/>
      <c r="H5130" s="14"/>
      <c r="I5130" s="15"/>
      <c r="J5130" s="77"/>
      <c r="K5130" s="92"/>
    </row>
    <row r="5131" spans="1:11" ht="13.2" x14ac:dyDescent="0.25">
      <c r="A5131" s="14"/>
      <c r="B5131" s="14"/>
      <c r="C5131" s="14"/>
      <c r="D5131" s="16"/>
      <c r="E5131" s="16"/>
      <c r="F5131" s="14"/>
      <c r="G5131" s="14"/>
      <c r="H5131" s="14"/>
      <c r="I5131" s="15"/>
      <c r="J5131" s="77"/>
      <c r="K5131" s="92"/>
    </row>
    <row r="5132" spans="1:11" ht="13.2" x14ac:dyDescent="0.25">
      <c r="A5132" s="14"/>
      <c r="B5132" s="14"/>
      <c r="C5132" s="14"/>
      <c r="D5132" s="16"/>
      <c r="E5132" s="16"/>
      <c r="F5132" s="14"/>
      <c r="G5132" s="14"/>
      <c r="H5132" s="14"/>
      <c r="I5132" s="15"/>
      <c r="J5132" s="77"/>
      <c r="K5132" s="92"/>
    </row>
    <row r="5133" spans="1:11" ht="13.2" x14ac:dyDescent="0.25">
      <c r="A5133" s="14"/>
      <c r="B5133" s="14"/>
      <c r="C5133" s="14"/>
      <c r="D5133" s="16"/>
      <c r="E5133" s="16"/>
      <c r="F5133" s="14"/>
      <c r="G5133" s="14"/>
      <c r="H5133" s="14"/>
      <c r="I5133" s="15"/>
      <c r="J5133" s="77"/>
      <c r="K5133" s="92"/>
    </row>
    <row r="5134" spans="1:11" ht="13.2" x14ac:dyDescent="0.25">
      <c r="A5134" s="14"/>
      <c r="B5134" s="14"/>
      <c r="C5134" s="14"/>
      <c r="D5134" s="16"/>
      <c r="E5134" s="16"/>
      <c r="F5134" s="14"/>
      <c r="G5134" s="14"/>
      <c r="H5134" s="14"/>
      <c r="I5134" s="15"/>
      <c r="J5134" s="77"/>
      <c r="K5134" s="92"/>
    </row>
    <row r="5135" spans="1:11" ht="13.2" x14ac:dyDescent="0.25">
      <c r="A5135" s="14"/>
      <c r="B5135" s="14"/>
      <c r="C5135" s="14"/>
      <c r="D5135" s="16"/>
      <c r="E5135" s="16"/>
      <c r="F5135" s="14"/>
      <c r="G5135" s="14"/>
      <c r="H5135" s="14"/>
      <c r="I5135" s="15"/>
      <c r="J5135" s="77"/>
      <c r="K5135" s="92"/>
    </row>
    <row r="5136" spans="1:11" ht="13.2" x14ac:dyDescent="0.25">
      <c r="A5136" s="14"/>
      <c r="B5136" s="14"/>
      <c r="C5136" s="14"/>
      <c r="D5136" s="16"/>
      <c r="E5136" s="16"/>
      <c r="F5136" s="14"/>
      <c r="G5136" s="14"/>
      <c r="H5136" s="14"/>
      <c r="I5136" s="15"/>
      <c r="J5136" s="77"/>
      <c r="K5136" s="92"/>
    </row>
    <row r="5137" spans="1:11" ht="13.2" x14ac:dyDescent="0.25">
      <c r="A5137" s="14"/>
      <c r="B5137" s="14"/>
      <c r="C5137" s="14"/>
      <c r="D5137" s="16"/>
      <c r="E5137" s="16"/>
      <c r="F5137" s="14"/>
      <c r="G5137" s="14"/>
      <c r="H5137" s="14"/>
      <c r="I5137" s="15"/>
      <c r="J5137" s="77"/>
      <c r="K5137" s="92"/>
    </row>
    <row r="5138" spans="1:11" ht="13.2" x14ac:dyDescent="0.25">
      <c r="A5138" s="14"/>
      <c r="B5138" s="14"/>
      <c r="C5138" s="14"/>
      <c r="D5138" s="16"/>
      <c r="E5138" s="16"/>
      <c r="F5138" s="14"/>
      <c r="G5138" s="14"/>
      <c r="H5138" s="14"/>
      <c r="I5138" s="15"/>
      <c r="J5138" s="77"/>
      <c r="K5138" s="92"/>
    </row>
    <row r="5139" spans="1:11" ht="13.2" x14ac:dyDescent="0.25">
      <c r="A5139" s="14"/>
      <c r="B5139" s="14"/>
      <c r="C5139" s="14"/>
      <c r="D5139" s="16"/>
      <c r="E5139" s="16"/>
      <c r="F5139" s="14"/>
      <c r="G5139" s="14"/>
      <c r="H5139" s="14"/>
      <c r="I5139" s="15"/>
      <c r="J5139" s="77"/>
      <c r="K5139" s="92"/>
    </row>
    <row r="5140" spans="1:11" ht="13.2" x14ac:dyDescent="0.25">
      <c r="A5140" s="14"/>
      <c r="B5140" s="14"/>
      <c r="C5140" s="14"/>
      <c r="D5140" s="16"/>
      <c r="E5140" s="16"/>
      <c r="F5140" s="14"/>
      <c r="G5140" s="14"/>
      <c r="H5140" s="14"/>
      <c r="I5140" s="15"/>
      <c r="J5140" s="77"/>
      <c r="K5140" s="92"/>
    </row>
    <row r="5141" spans="1:11" ht="13.2" x14ac:dyDescent="0.25">
      <c r="A5141" s="14"/>
      <c r="B5141" s="14"/>
      <c r="C5141" s="14"/>
      <c r="D5141" s="16"/>
      <c r="E5141" s="16"/>
      <c r="F5141" s="14"/>
      <c r="G5141" s="14"/>
      <c r="H5141" s="14"/>
      <c r="I5141" s="15"/>
      <c r="J5141" s="77"/>
      <c r="K5141" s="92"/>
    </row>
    <row r="5142" spans="1:11" ht="13.2" x14ac:dyDescent="0.25">
      <c r="A5142" s="14"/>
      <c r="B5142" s="14"/>
      <c r="C5142" s="14"/>
      <c r="D5142" s="16"/>
      <c r="E5142" s="16"/>
      <c r="F5142" s="14"/>
      <c r="G5142" s="14"/>
      <c r="H5142" s="14"/>
      <c r="I5142" s="15"/>
      <c r="J5142" s="77"/>
      <c r="K5142" s="92"/>
    </row>
    <row r="5143" spans="1:11" ht="13.2" x14ac:dyDescent="0.25">
      <c r="A5143" s="14"/>
      <c r="B5143" s="14"/>
      <c r="C5143" s="14"/>
      <c r="D5143" s="16"/>
      <c r="E5143" s="16"/>
      <c r="F5143" s="14"/>
      <c r="G5143" s="14"/>
      <c r="H5143" s="14"/>
      <c r="I5143" s="15"/>
      <c r="J5143" s="77"/>
      <c r="K5143" s="92"/>
    </row>
    <row r="5144" spans="1:11" ht="13.2" x14ac:dyDescent="0.25">
      <c r="A5144" s="14"/>
      <c r="B5144" s="14"/>
      <c r="C5144" s="14"/>
      <c r="D5144" s="16"/>
      <c r="E5144" s="16"/>
      <c r="F5144" s="14"/>
      <c r="G5144" s="14"/>
      <c r="H5144" s="14"/>
      <c r="I5144" s="15"/>
      <c r="J5144" s="77"/>
      <c r="K5144" s="92"/>
    </row>
    <row r="5145" spans="1:11" ht="13.2" x14ac:dyDescent="0.25">
      <c r="A5145" s="14"/>
      <c r="B5145" s="14"/>
      <c r="C5145" s="14"/>
      <c r="D5145" s="16"/>
      <c r="E5145" s="16"/>
      <c r="F5145" s="14"/>
      <c r="G5145" s="14"/>
      <c r="H5145" s="14"/>
      <c r="I5145" s="15"/>
      <c r="J5145" s="77"/>
      <c r="K5145" s="92"/>
    </row>
    <row r="5146" spans="1:11" ht="13.2" x14ac:dyDescent="0.25">
      <c r="A5146" s="14"/>
      <c r="B5146" s="14"/>
      <c r="C5146" s="14"/>
      <c r="D5146" s="16"/>
      <c r="E5146" s="16"/>
      <c r="F5146" s="14"/>
      <c r="G5146" s="14"/>
      <c r="H5146" s="14"/>
      <c r="I5146" s="15"/>
      <c r="J5146" s="77"/>
      <c r="K5146" s="92"/>
    </row>
    <row r="5147" spans="1:11" ht="13.2" x14ac:dyDescent="0.25">
      <c r="A5147" s="14"/>
      <c r="B5147" s="14"/>
      <c r="C5147" s="14"/>
      <c r="D5147" s="16"/>
      <c r="E5147" s="16"/>
      <c r="F5147" s="14"/>
      <c r="G5147" s="14"/>
      <c r="H5147" s="14"/>
      <c r="I5147" s="15"/>
      <c r="J5147" s="77"/>
      <c r="K5147" s="92"/>
    </row>
    <row r="5148" spans="1:11" ht="13.2" x14ac:dyDescent="0.25">
      <c r="A5148" s="14"/>
      <c r="B5148" s="14"/>
      <c r="C5148" s="14"/>
      <c r="D5148" s="16"/>
      <c r="E5148" s="16"/>
      <c r="F5148" s="14"/>
      <c r="G5148" s="14"/>
      <c r="H5148" s="14"/>
      <c r="I5148" s="15"/>
      <c r="J5148" s="77"/>
      <c r="K5148" s="92"/>
    </row>
    <row r="5149" spans="1:11" ht="13.2" x14ac:dyDescent="0.25">
      <c r="A5149" s="14"/>
      <c r="B5149" s="14"/>
      <c r="C5149" s="14"/>
      <c r="D5149" s="16"/>
      <c r="E5149" s="16"/>
      <c r="F5149" s="14"/>
      <c r="G5149" s="14"/>
      <c r="H5149" s="14"/>
      <c r="I5149" s="15"/>
      <c r="J5149" s="77"/>
      <c r="K5149" s="92"/>
    </row>
    <row r="5150" spans="1:11" ht="13.2" x14ac:dyDescent="0.25">
      <c r="A5150" s="14"/>
      <c r="B5150" s="14"/>
      <c r="C5150" s="14"/>
      <c r="D5150" s="16"/>
      <c r="E5150" s="16"/>
      <c r="F5150" s="14"/>
      <c r="G5150" s="14"/>
      <c r="H5150" s="14"/>
      <c r="I5150" s="15"/>
      <c r="J5150" s="77"/>
      <c r="K5150" s="92"/>
    </row>
    <row r="5151" spans="1:11" ht="13.2" x14ac:dyDescent="0.25">
      <c r="A5151" s="14"/>
      <c r="B5151" s="14"/>
      <c r="C5151" s="14"/>
      <c r="D5151" s="16"/>
      <c r="E5151" s="16"/>
      <c r="F5151" s="14"/>
      <c r="G5151" s="14"/>
      <c r="H5151" s="14"/>
      <c r="I5151" s="15"/>
      <c r="J5151" s="77"/>
      <c r="K5151" s="92"/>
    </row>
    <row r="5152" spans="1:11" ht="13.2" x14ac:dyDescent="0.25">
      <c r="A5152" s="14"/>
      <c r="B5152" s="14"/>
      <c r="C5152" s="14"/>
      <c r="D5152" s="16"/>
      <c r="E5152" s="16"/>
      <c r="F5152" s="14"/>
      <c r="G5152" s="14"/>
      <c r="H5152" s="14"/>
      <c r="I5152" s="15"/>
      <c r="J5152" s="77"/>
      <c r="K5152" s="92"/>
    </row>
    <row r="5153" spans="1:11" ht="13.2" x14ac:dyDescent="0.25">
      <c r="A5153" s="14"/>
      <c r="B5153" s="14"/>
      <c r="C5153" s="14"/>
      <c r="D5153" s="16"/>
      <c r="E5153" s="16"/>
      <c r="F5153" s="14"/>
      <c r="G5153" s="14"/>
      <c r="H5153" s="14"/>
      <c r="I5153" s="15"/>
      <c r="J5153" s="77"/>
      <c r="K5153" s="92"/>
    </row>
    <row r="5154" spans="1:11" ht="13.2" x14ac:dyDescent="0.25">
      <c r="A5154" s="14"/>
      <c r="B5154" s="14"/>
      <c r="C5154" s="14"/>
      <c r="D5154" s="16"/>
      <c r="E5154" s="16"/>
      <c r="F5154" s="14"/>
      <c r="G5154" s="14"/>
      <c r="H5154" s="14"/>
      <c r="I5154" s="15"/>
      <c r="J5154" s="77"/>
      <c r="K5154" s="92"/>
    </row>
    <row r="5155" spans="1:11" ht="13.2" x14ac:dyDescent="0.25">
      <c r="A5155" s="14"/>
      <c r="B5155" s="14"/>
      <c r="C5155" s="14"/>
      <c r="D5155" s="16"/>
      <c r="E5155" s="16"/>
      <c r="F5155" s="14"/>
      <c r="G5155" s="14"/>
      <c r="H5155" s="14"/>
      <c r="I5155" s="15"/>
      <c r="J5155" s="77"/>
      <c r="K5155" s="92"/>
    </row>
    <row r="5156" spans="1:11" ht="13.2" x14ac:dyDescent="0.25">
      <c r="A5156" s="14"/>
      <c r="B5156" s="14"/>
      <c r="C5156" s="14"/>
      <c r="D5156" s="16"/>
      <c r="E5156" s="16"/>
      <c r="F5156" s="14"/>
      <c r="G5156" s="14"/>
      <c r="H5156" s="14"/>
      <c r="I5156" s="15"/>
      <c r="J5156" s="77"/>
      <c r="K5156" s="92"/>
    </row>
    <row r="5157" spans="1:11" ht="13.2" x14ac:dyDescent="0.25">
      <c r="A5157" s="14"/>
      <c r="B5157" s="14"/>
      <c r="C5157" s="14"/>
      <c r="D5157" s="16"/>
      <c r="E5157" s="16"/>
      <c r="F5157" s="14"/>
      <c r="G5157" s="14"/>
      <c r="H5157" s="14"/>
      <c r="I5157" s="15"/>
      <c r="J5157" s="77"/>
      <c r="K5157" s="92"/>
    </row>
    <row r="5158" spans="1:11" ht="13.2" x14ac:dyDescent="0.25">
      <c r="A5158" s="14"/>
      <c r="B5158" s="14"/>
      <c r="C5158" s="14"/>
      <c r="D5158" s="16"/>
      <c r="E5158" s="16"/>
      <c r="F5158" s="14"/>
      <c r="G5158" s="14"/>
      <c r="H5158" s="14"/>
      <c r="I5158" s="15"/>
      <c r="J5158" s="77"/>
      <c r="K5158" s="92"/>
    </row>
    <row r="5159" spans="1:11" ht="13.2" x14ac:dyDescent="0.25">
      <c r="A5159" s="14"/>
      <c r="B5159" s="14"/>
      <c r="C5159" s="14"/>
      <c r="D5159" s="16"/>
      <c r="E5159" s="16"/>
      <c r="F5159" s="14"/>
      <c r="G5159" s="14"/>
      <c r="H5159" s="14"/>
      <c r="I5159" s="15"/>
      <c r="J5159" s="77"/>
      <c r="K5159" s="92"/>
    </row>
    <row r="5160" spans="1:11" ht="13.2" x14ac:dyDescent="0.25">
      <c r="A5160" s="14"/>
      <c r="B5160" s="14"/>
      <c r="C5160" s="14"/>
      <c r="D5160" s="16"/>
      <c r="E5160" s="16"/>
      <c r="F5160" s="14"/>
      <c r="G5160" s="14"/>
      <c r="H5160" s="14"/>
      <c r="I5160" s="15"/>
      <c r="J5160" s="77"/>
      <c r="K5160" s="92"/>
    </row>
    <row r="5161" spans="1:11" ht="13.2" x14ac:dyDescent="0.25">
      <c r="A5161" s="14"/>
      <c r="B5161" s="14"/>
      <c r="C5161" s="14"/>
      <c r="D5161" s="16"/>
      <c r="E5161" s="16"/>
      <c r="F5161" s="14"/>
      <c r="G5161" s="14"/>
      <c r="H5161" s="14"/>
      <c r="I5161" s="15"/>
      <c r="J5161" s="77"/>
      <c r="K5161" s="92"/>
    </row>
    <row r="5162" spans="1:11" ht="13.2" x14ac:dyDescent="0.25">
      <c r="A5162" s="14"/>
      <c r="B5162" s="14"/>
      <c r="C5162" s="14"/>
      <c r="D5162" s="16"/>
      <c r="E5162" s="16"/>
      <c r="F5162" s="14"/>
      <c r="G5162" s="14"/>
      <c r="H5162" s="14"/>
      <c r="I5162" s="15"/>
      <c r="J5162" s="77"/>
      <c r="K5162" s="92"/>
    </row>
    <row r="5163" spans="1:11" ht="13.2" x14ac:dyDescent="0.25">
      <c r="A5163" s="14"/>
      <c r="B5163" s="14"/>
      <c r="C5163" s="14"/>
      <c r="D5163" s="16"/>
      <c r="E5163" s="16"/>
      <c r="F5163" s="14"/>
      <c r="G5163" s="14"/>
      <c r="H5163" s="14"/>
      <c r="I5163" s="15"/>
      <c r="J5163" s="77"/>
      <c r="K5163" s="92"/>
    </row>
    <row r="5164" spans="1:11" ht="13.2" x14ac:dyDescent="0.25">
      <c r="A5164" s="14"/>
      <c r="B5164" s="14"/>
      <c r="C5164" s="14"/>
      <c r="D5164" s="16"/>
      <c r="E5164" s="16"/>
      <c r="F5164" s="14"/>
      <c r="G5164" s="14"/>
      <c r="H5164" s="14"/>
      <c r="I5164" s="15"/>
      <c r="J5164" s="77"/>
      <c r="K5164" s="92"/>
    </row>
    <row r="5165" spans="1:11" ht="13.2" x14ac:dyDescent="0.25">
      <c r="A5165" s="14"/>
      <c r="B5165" s="14"/>
      <c r="C5165" s="14"/>
      <c r="D5165" s="16"/>
      <c r="E5165" s="16"/>
      <c r="F5165" s="14"/>
      <c r="G5165" s="14"/>
      <c r="H5165" s="14"/>
      <c r="I5165" s="15"/>
      <c r="J5165" s="77"/>
      <c r="K5165" s="92"/>
    </row>
    <row r="5166" spans="1:11" ht="13.2" x14ac:dyDescent="0.25">
      <c r="A5166" s="14"/>
      <c r="B5166" s="14"/>
      <c r="C5166" s="14"/>
      <c r="D5166" s="16"/>
      <c r="E5166" s="16"/>
      <c r="F5166" s="14"/>
      <c r="G5166" s="14"/>
      <c r="H5166" s="14"/>
      <c r="I5166" s="15"/>
      <c r="J5166" s="77"/>
      <c r="K5166" s="92"/>
    </row>
    <row r="5167" spans="1:11" ht="13.2" x14ac:dyDescent="0.25">
      <c r="A5167" s="14"/>
      <c r="B5167" s="14"/>
      <c r="C5167" s="14"/>
      <c r="D5167" s="16"/>
      <c r="E5167" s="16"/>
      <c r="F5167" s="14"/>
      <c r="G5167" s="14"/>
      <c r="H5167" s="14"/>
      <c r="I5167" s="15"/>
      <c r="J5167" s="77"/>
      <c r="K5167" s="92"/>
    </row>
    <row r="5168" spans="1:11" ht="13.2" x14ac:dyDescent="0.25">
      <c r="A5168" s="14"/>
      <c r="B5168" s="14"/>
      <c r="C5168" s="14"/>
      <c r="D5168" s="16"/>
      <c r="E5168" s="16"/>
      <c r="F5168" s="14"/>
      <c r="G5168" s="14"/>
      <c r="H5168" s="14"/>
      <c r="I5168" s="15"/>
      <c r="J5168" s="77"/>
      <c r="K5168" s="92"/>
    </row>
    <row r="5169" spans="1:11" ht="13.2" x14ac:dyDescent="0.25">
      <c r="A5169" s="14"/>
      <c r="B5169" s="14"/>
      <c r="C5169" s="14"/>
      <c r="D5169" s="16"/>
      <c r="E5169" s="16"/>
      <c r="F5169" s="14"/>
      <c r="G5169" s="14"/>
      <c r="H5169" s="14"/>
      <c r="I5169" s="15"/>
      <c r="J5169" s="77"/>
      <c r="K5169" s="92"/>
    </row>
    <row r="5170" spans="1:11" ht="13.2" x14ac:dyDescent="0.25">
      <c r="A5170" s="14"/>
      <c r="B5170" s="14"/>
      <c r="C5170" s="14"/>
      <c r="D5170" s="16"/>
      <c r="E5170" s="16"/>
      <c r="F5170" s="14"/>
      <c r="G5170" s="14"/>
      <c r="H5170" s="14"/>
      <c r="I5170" s="15"/>
      <c r="J5170" s="77"/>
      <c r="K5170" s="92"/>
    </row>
    <row r="5171" spans="1:11" ht="13.2" x14ac:dyDescent="0.25">
      <c r="A5171" s="14"/>
      <c r="B5171" s="14"/>
      <c r="C5171" s="14"/>
      <c r="D5171" s="16"/>
      <c r="E5171" s="16"/>
      <c r="F5171" s="14"/>
      <c r="G5171" s="14"/>
      <c r="H5171" s="14"/>
      <c r="I5171" s="15"/>
      <c r="J5171" s="77"/>
      <c r="K5171" s="92"/>
    </row>
    <row r="5172" spans="1:11" ht="13.2" x14ac:dyDescent="0.25">
      <c r="A5172" s="14"/>
      <c r="B5172" s="14"/>
      <c r="C5172" s="14"/>
      <c r="D5172" s="16"/>
      <c r="E5172" s="16"/>
      <c r="F5172" s="14"/>
      <c r="G5172" s="14"/>
      <c r="H5172" s="14"/>
      <c r="I5172" s="15"/>
      <c r="J5172" s="77"/>
      <c r="K5172" s="92"/>
    </row>
    <row r="5173" spans="1:11" ht="13.2" x14ac:dyDescent="0.25">
      <c r="A5173" s="14"/>
      <c r="B5173" s="14"/>
      <c r="C5173" s="14"/>
      <c r="D5173" s="16"/>
      <c r="E5173" s="16"/>
      <c r="F5173" s="14"/>
      <c r="G5173" s="14"/>
      <c r="H5173" s="14"/>
      <c r="I5173" s="15"/>
      <c r="J5173" s="77"/>
      <c r="K5173" s="92"/>
    </row>
    <row r="5174" spans="1:11" ht="13.2" x14ac:dyDescent="0.25">
      <c r="A5174" s="14"/>
      <c r="B5174" s="14"/>
      <c r="C5174" s="14"/>
      <c r="D5174" s="16"/>
      <c r="E5174" s="16"/>
      <c r="F5174" s="14"/>
      <c r="G5174" s="14"/>
      <c r="H5174" s="14"/>
      <c r="I5174" s="15"/>
      <c r="J5174" s="77"/>
      <c r="K5174" s="92"/>
    </row>
    <row r="5175" spans="1:11" ht="13.2" x14ac:dyDescent="0.25">
      <c r="A5175" s="14"/>
      <c r="B5175" s="14"/>
      <c r="C5175" s="14"/>
      <c r="D5175" s="16"/>
      <c r="E5175" s="16"/>
      <c r="F5175" s="14"/>
      <c r="G5175" s="14"/>
      <c r="H5175" s="14"/>
      <c r="I5175" s="15"/>
      <c r="J5175" s="77"/>
      <c r="K5175" s="92"/>
    </row>
    <row r="5176" spans="1:11" ht="13.2" x14ac:dyDescent="0.25">
      <c r="A5176" s="14"/>
      <c r="B5176" s="14"/>
      <c r="C5176" s="14"/>
      <c r="D5176" s="16"/>
      <c r="E5176" s="16"/>
      <c r="F5176" s="14"/>
      <c r="G5176" s="14"/>
      <c r="H5176" s="14"/>
      <c r="I5176" s="15"/>
      <c r="J5176" s="77"/>
      <c r="K5176" s="92"/>
    </row>
    <row r="5177" spans="1:11" ht="13.2" x14ac:dyDescent="0.25">
      <c r="A5177" s="14"/>
      <c r="B5177" s="14"/>
      <c r="C5177" s="14"/>
      <c r="D5177" s="16"/>
      <c r="E5177" s="16"/>
      <c r="F5177" s="14"/>
      <c r="G5177" s="14"/>
      <c r="H5177" s="14"/>
      <c r="I5177" s="15"/>
      <c r="J5177" s="77"/>
      <c r="K5177" s="92"/>
    </row>
    <row r="5178" spans="1:11" ht="13.2" x14ac:dyDescent="0.25">
      <c r="A5178" s="14"/>
      <c r="B5178" s="14"/>
      <c r="C5178" s="14"/>
      <c r="D5178" s="16"/>
      <c r="E5178" s="16"/>
      <c r="F5178" s="14"/>
      <c r="G5178" s="14"/>
      <c r="H5178" s="14"/>
      <c r="I5178" s="15"/>
      <c r="J5178" s="77"/>
      <c r="K5178" s="92"/>
    </row>
    <row r="5179" spans="1:11" ht="13.2" x14ac:dyDescent="0.25">
      <c r="A5179" s="14"/>
      <c r="B5179" s="14"/>
      <c r="C5179" s="14"/>
      <c r="D5179" s="16"/>
      <c r="E5179" s="16"/>
      <c r="F5179" s="14"/>
      <c r="G5179" s="14"/>
      <c r="H5179" s="14"/>
      <c r="I5179" s="15"/>
      <c r="J5179" s="77"/>
      <c r="K5179" s="92"/>
    </row>
    <row r="5180" spans="1:11" ht="13.2" x14ac:dyDescent="0.25">
      <c r="A5180" s="14"/>
      <c r="B5180" s="14"/>
      <c r="C5180" s="14"/>
      <c r="D5180" s="16"/>
      <c r="E5180" s="16"/>
      <c r="F5180" s="14"/>
      <c r="G5180" s="14"/>
      <c r="H5180" s="14"/>
      <c r="I5180" s="15"/>
      <c r="J5180" s="77"/>
      <c r="K5180" s="92"/>
    </row>
    <row r="5181" spans="1:11" ht="13.2" x14ac:dyDescent="0.25">
      <c r="A5181" s="14"/>
      <c r="B5181" s="14"/>
      <c r="C5181" s="14"/>
      <c r="D5181" s="16"/>
      <c r="E5181" s="16"/>
      <c r="F5181" s="14"/>
      <c r="G5181" s="14"/>
      <c r="H5181" s="14"/>
      <c r="I5181" s="15"/>
      <c r="J5181" s="77"/>
      <c r="K5181" s="92"/>
    </row>
    <row r="5182" spans="1:11" ht="13.2" x14ac:dyDescent="0.25">
      <c r="A5182" s="14"/>
      <c r="B5182" s="14"/>
      <c r="C5182" s="14"/>
      <c r="D5182" s="16"/>
      <c r="E5182" s="16"/>
      <c r="F5182" s="14"/>
      <c r="G5182" s="14"/>
      <c r="H5182" s="14"/>
      <c r="I5182" s="15"/>
      <c r="J5182" s="77"/>
      <c r="K5182" s="92"/>
    </row>
    <row r="5183" spans="1:11" ht="13.2" x14ac:dyDescent="0.25">
      <c r="A5183" s="14"/>
      <c r="B5183" s="14"/>
      <c r="C5183" s="14"/>
      <c r="D5183" s="16"/>
      <c r="E5183" s="16"/>
      <c r="F5183" s="14"/>
      <c r="G5183" s="14"/>
      <c r="H5183" s="14"/>
      <c r="I5183" s="15"/>
      <c r="J5183" s="77"/>
      <c r="K5183" s="92"/>
    </row>
    <row r="5184" spans="1:11" ht="13.2" x14ac:dyDescent="0.25">
      <c r="A5184" s="14"/>
      <c r="B5184" s="14"/>
      <c r="C5184" s="14"/>
      <c r="D5184" s="16"/>
      <c r="E5184" s="16"/>
      <c r="F5184" s="14"/>
      <c r="G5184" s="14"/>
      <c r="H5184" s="14"/>
      <c r="I5184" s="15"/>
      <c r="J5184" s="77"/>
      <c r="K5184" s="92"/>
    </row>
    <row r="5185" spans="1:11" ht="13.2" x14ac:dyDescent="0.25">
      <c r="A5185" s="14"/>
      <c r="B5185" s="14"/>
      <c r="C5185" s="14"/>
      <c r="D5185" s="16"/>
      <c r="E5185" s="16"/>
      <c r="F5185" s="14"/>
      <c r="G5185" s="14"/>
      <c r="H5185" s="14"/>
      <c r="I5185" s="15"/>
      <c r="J5185" s="77"/>
      <c r="K5185" s="92"/>
    </row>
    <row r="5186" spans="1:11" ht="13.2" x14ac:dyDescent="0.25">
      <c r="A5186" s="14"/>
      <c r="B5186" s="14"/>
      <c r="C5186" s="14"/>
      <c r="D5186" s="16"/>
      <c r="E5186" s="16"/>
      <c r="F5186" s="14"/>
      <c r="G5186" s="14"/>
      <c r="H5186" s="14"/>
      <c r="I5186" s="15"/>
      <c r="J5186" s="77"/>
      <c r="K5186" s="92"/>
    </row>
    <row r="5187" spans="1:11" ht="13.2" x14ac:dyDescent="0.25">
      <c r="A5187" s="14"/>
      <c r="B5187" s="14"/>
      <c r="C5187" s="14"/>
      <c r="D5187" s="16"/>
      <c r="E5187" s="16"/>
      <c r="F5187" s="14"/>
      <c r="G5187" s="14"/>
      <c r="H5187" s="14"/>
      <c r="I5187" s="15"/>
      <c r="J5187" s="77"/>
      <c r="K5187" s="92"/>
    </row>
    <row r="5188" spans="1:11" ht="13.2" x14ac:dyDescent="0.25">
      <c r="A5188" s="14"/>
      <c r="B5188" s="14"/>
      <c r="C5188" s="14"/>
      <c r="D5188" s="16"/>
      <c r="E5188" s="16"/>
      <c r="F5188" s="14"/>
      <c r="G5188" s="14"/>
      <c r="H5188" s="14"/>
      <c r="I5188" s="15"/>
      <c r="J5188" s="77"/>
      <c r="K5188" s="92"/>
    </row>
    <row r="5189" spans="1:11" ht="13.2" x14ac:dyDescent="0.25">
      <c r="A5189" s="14"/>
      <c r="B5189" s="14"/>
      <c r="C5189" s="14"/>
      <c r="D5189" s="16"/>
      <c r="E5189" s="16"/>
      <c r="F5189" s="14"/>
      <c r="G5189" s="14"/>
      <c r="H5189" s="14"/>
      <c r="I5189" s="15"/>
      <c r="J5189" s="77"/>
      <c r="K5189" s="92"/>
    </row>
    <row r="5190" spans="1:11" ht="13.2" x14ac:dyDescent="0.25">
      <c r="A5190" s="14"/>
      <c r="B5190" s="14"/>
      <c r="C5190" s="14"/>
      <c r="D5190" s="16"/>
      <c r="E5190" s="16"/>
      <c r="F5190" s="14"/>
      <c r="G5190" s="14"/>
      <c r="H5190" s="14"/>
      <c r="I5190" s="15"/>
      <c r="J5190" s="77"/>
      <c r="K5190" s="92"/>
    </row>
    <row r="5191" spans="1:11" ht="13.2" x14ac:dyDescent="0.25">
      <c r="A5191" s="14"/>
      <c r="B5191" s="14"/>
      <c r="C5191" s="14"/>
      <c r="D5191" s="16"/>
      <c r="E5191" s="16"/>
      <c r="F5191" s="14"/>
      <c r="G5191" s="14"/>
      <c r="H5191" s="14"/>
      <c r="I5191" s="15"/>
      <c r="J5191" s="77"/>
      <c r="K5191" s="92"/>
    </row>
    <row r="5192" spans="1:11" ht="13.2" x14ac:dyDescent="0.25">
      <c r="A5192" s="14"/>
      <c r="B5192" s="14"/>
      <c r="C5192" s="14"/>
      <c r="D5192" s="16"/>
      <c r="E5192" s="16"/>
      <c r="F5192" s="14"/>
      <c r="G5192" s="14"/>
      <c r="H5192" s="14"/>
      <c r="I5192" s="15"/>
      <c r="J5192" s="77"/>
      <c r="K5192" s="92"/>
    </row>
    <row r="5193" spans="1:11" ht="13.2" x14ac:dyDescent="0.25">
      <c r="A5193" s="14"/>
      <c r="B5193" s="14"/>
      <c r="C5193" s="14"/>
      <c r="D5193" s="16"/>
      <c r="E5193" s="16"/>
      <c r="F5193" s="14"/>
      <c r="G5193" s="14"/>
      <c r="H5193" s="14"/>
      <c r="I5193" s="15"/>
      <c r="J5193" s="77"/>
      <c r="K5193" s="92"/>
    </row>
    <row r="5194" spans="1:11" ht="13.2" x14ac:dyDescent="0.25">
      <c r="A5194" s="14"/>
      <c r="B5194" s="14"/>
      <c r="C5194" s="14"/>
      <c r="D5194" s="16"/>
      <c r="E5194" s="16"/>
      <c r="F5194" s="14"/>
      <c r="G5194" s="14"/>
      <c r="H5194" s="14"/>
      <c r="I5194" s="15"/>
      <c r="J5194" s="77"/>
      <c r="K5194" s="92"/>
    </row>
    <row r="5195" spans="1:11" ht="13.2" x14ac:dyDescent="0.25">
      <c r="A5195" s="14"/>
      <c r="B5195" s="14"/>
      <c r="C5195" s="14"/>
      <c r="D5195" s="16"/>
      <c r="E5195" s="16"/>
      <c r="F5195" s="14"/>
      <c r="G5195" s="14"/>
      <c r="H5195" s="14"/>
      <c r="I5195" s="15"/>
      <c r="J5195" s="77"/>
      <c r="K5195" s="92"/>
    </row>
    <row r="5196" spans="1:11" ht="13.2" x14ac:dyDescent="0.25">
      <c r="A5196" s="14"/>
      <c r="B5196" s="14"/>
      <c r="C5196" s="14"/>
      <c r="D5196" s="16"/>
      <c r="E5196" s="16"/>
      <c r="F5196" s="14"/>
      <c r="G5196" s="14"/>
      <c r="H5196" s="14"/>
      <c r="I5196" s="15"/>
      <c r="J5196" s="77"/>
      <c r="K5196" s="92"/>
    </row>
    <row r="5197" spans="1:11" ht="13.2" x14ac:dyDescent="0.25">
      <c r="A5197" s="14"/>
      <c r="B5197" s="14"/>
      <c r="C5197" s="14"/>
      <c r="D5197" s="16"/>
      <c r="E5197" s="16"/>
      <c r="F5197" s="14"/>
      <c r="G5197" s="14"/>
      <c r="H5197" s="14"/>
      <c r="I5197" s="15"/>
      <c r="J5197" s="77"/>
      <c r="K5197" s="92"/>
    </row>
    <row r="5198" spans="1:11" ht="13.2" x14ac:dyDescent="0.25">
      <c r="A5198" s="14"/>
      <c r="B5198" s="14"/>
      <c r="C5198" s="14"/>
      <c r="D5198" s="16"/>
      <c r="E5198" s="16"/>
      <c r="F5198" s="14"/>
      <c r="G5198" s="14"/>
      <c r="H5198" s="14"/>
      <c r="I5198" s="15"/>
      <c r="J5198" s="77"/>
      <c r="K5198" s="92"/>
    </row>
    <row r="5199" spans="1:11" ht="13.2" x14ac:dyDescent="0.25">
      <c r="A5199" s="14"/>
      <c r="B5199" s="14"/>
      <c r="C5199" s="14"/>
      <c r="D5199" s="16"/>
      <c r="E5199" s="16"/>
      <c r="F5199" s="14"/>
      <c r="G5199" s="14"/>
      <c r="H5199" s="14"/>
      <c r="I5199" s="15"/>
      <c r="J5199" s="77"/>
      <c r="K5199" s="92"/>
    </row>
    <row r="5200" spans="1:11" ht="13.2" x14ac:dyDescent="0.25">
      <c r="A5200" s="14"/>
      <c r="B5200" s="14"/>
      <c r="C5200" s="14"/>
      <c r="D5200" s="16"/>
      <c r="E5200" s="16"/>
      <c r="F5200" s="14"/>
      <c r="G5200" s="14"/>
      <c r="H5200" s="14"/>
      <c r="I5200" s="15"/>
      <c r="J5200" s="77"/>
      <c r="K5200" s="92"/>
    </row>
    <row r="5201" spans="1:11" ht="13.2" x14ac:dyDescent="0.25">
      <c r="A5201" s="14"/>
      <c r="B5201" s="14"/>
      <c r="C5201" s="14"/>
      <c r="D5201" s="16"/>
      <c r="E5201" s="16"/>
      <c r="F5201" s="14"/>
      <c r="G5201" s="14"/>
      <c r="H5201" s="14"/>
      <c r="I5201" s="15"/>
      <c r="J5201" s="77"/>
      <c r="K5201" s="92"/>
    </row>
    <row r="5202" spans="1:11" ht="13.2" x14ac:dyDescent="0.25">
      <c r="A5202" s="14"/>
      <c r="B5202" s="14"/>
      <c r="C5202" s="14"/>
      <c r="D5202" s="16"/>
      <c r="E5202" s="16"/>
      <c r="F5202" s="14"/>
      <c r="G5202" s="14"/>
      <c r="H5202" s="14"/>
      <c r="I5202" s="15"/>
      <c r="J5202" s="77"/>
      <c r="K5202" s="92"/>
    </row>
    <row r="5203" spans="1:11" ht="13.2" x14ac:dyDescent="0.25">
      <c r="A5203" s="14"/>
      <c r="B5203" s="14"/>
      <c r="C5203" s="14"/>
      <c r="D5203" s="16"/>
      <c r="E5203" s="16"/>
      <c r="F5203" s="14"/>
      <c r="G5203" s="14"/>
      <c r="H5203" s="14"/>
      <c r="I5203" s="15"/>
      <c r="J5203" s="77"/>
      <c r="K5203" s="92"/>
    </row>
    <row r="5204" spans="1:11" ht="13.2" x14ac:dyDescent="0.25">
      <c r="A5204" s="14"/>
      <c r="B5204" s="14"/>
      <c r="C5204" s="14"/>
      <c r="D5204" s="16"/>
      <c r="E5204" s="16"/>
      <c r="F5204" s="14"/>
      <c r="G5204" s="14"/>
      <c r="H5204" s="14"/>
      <c r="I5204" s="15"/>
      <c r="J5204" s="77"/>
      <c r="K5204" s="92"/>
    </row>
    <row r="5205" spans="1:11" ht="13.2" x14ac:dyDescent="0.25">
      <c r="A5205" s="14"/>
      <c r="B5205" s="14"/>
      <c r="C5205" s="14"/>
      <c r="D5205" s="16"/>
      <c r="E5205" s="16"/>
      <c r="F5205" s="14"/>
      <c r="G5205" s="14"/>
      <c r="H5205" s="14"/>
      <c r="I5205" s="15"/>
      <c r="J5205" s="77"/>
      <c r="K5205" s="92"/>
    </row>
    <row r="5206" spans="1:11" ht="13.2" x14ac:dyDescent="0.25">
      <c r="A5206" s="14"/>
      <c r="B5206" s="14"/>
      <c r="C5206" s="14"/>
      <c r="D5206" s="16"/>
      <c r="E5206" s="16"/>
      <c r="F5206" s="14"/>
      <c r="G5206" s="14"/>
      <c r="H5206" s="14"/>
      <c r="I5206" s="15"/>
      <c r="J5206" s="77"/>
      <c r="K5206" s="92"/>
    </row>
    <row r="5207" spans="1:11" ht="13.2" x14ac:dyDescent="0.25">
      <c r="A5207" s="14"/>
      <c r="B5207" s="14"/>
      <c r="C5207" s="14"/>
      <c r="D5207" s="16"/>
      <c r="E5207" s="16"/>
      <c r="F5207" s="14"/>
      <c r="G5207" s="14"/>
      <c r="H5207" s="14"/>
      <c r="I5207" s="15"/>
      <c r="J5207" s="77"/>
      <c r="K5207" s="92"/>
    </row>
    <row r="5208" spans="1:11" ht="13.2" x14ac:dyDescent="0.25">
      <c r="A5208" s="14"/>
      <c r="B5208" s="14"/>
      <c r="C5208" s="14"/>
      <c r="D5208" s="16"/>
      <c r="E5208" s="16"/>
      <c r="F5208" s="14"/>
      <c r="G5208" s="14"/>
      <c r="H5208" s="14"/>
      <c r="I5208" s="15"/>
      <c r="J5208" s="77"/>
      <c r="K5208" s="92"/>
    </row>
    <row r="5209" spans="1:11" ht="13.2" x14ac:dyDescent="0.25">
      <c r="A5209" s="14"/>
      <c r="B5209" s="14"/>
      <c r="C5209" s="14"/>
      <c r="D5209" s="16"/>
      <c r="E5209" s="16"/>
      <c r="F5209" s="14"/>
      <c r="G5209" s="14"/>
      <c r="H5209" s="14"/>
      <c r="I5209" s="15"/>
      <c r="J5209" s="77"/>
      <c r="K5209" s="92"/>
    </row>
    <row r="5210" spans="1:11" ht="13.2" x14ac:dyDescent="0.25">
      <c r="A5210" s="14"/>
      <c r="B5210" s="14"/>
      <c r="C5210" s="14"/>
      <c r="D5210" s="16"/>
      <c r="E5210" s="16"/>
      <c r="F5210" s="14"/>
      <c r="G5210" s="14"/>
      <c r="H5210" s="14"/>
      <c r="I5210" s="15"/>
      <c r="J5210" s="77"/>
      <c r="K5210" s="92"/>
    </row>
    <row r="5211" spans="1:11" ht="13.2" x14ac:dyDescent="0.25">
      <c r="A5211" s="14"/>
      <c r="B5211" s="14"/>
      <c r="C5211" s="14"/>
      <c r="D5211" s="16"/>
      <c r="E5211" s="16"/>
      <c r="F5211" s="14"/>
      <c r="G5211" s="14"/>
      <c r="H5211" s="14"/>
      <c r="I5211" s="15"/>
      <c r="J5211" s="77"/>
      <c r="K5211" s="92"/>
    </row>
    <row r="5212" spans="1:11" ht="13.2" x14ac:dyDescent="0.25">
      <c r="A5212" s="14"/>
      <c r="B5212" s="14"/>
      <c r="C5212" s="14"/>
      <c r="D5212" s="16"/>
      <c r="E5212" s="16"/>
      <c r="F5212" s="14"/>
      <c r="G5212" s="14"/>
      <c r="H5212" s="14"/>
      <c r="I5212" s="15"/>
      <c r="J5212" s="77"/>
      <c r="K5212" s="92"/>
    </row>
    <row r="5213" spans="1:11" ht="13.2" x14ac:dyDescent="0.25">
      <c r="A5213" s="14"/>
      <c r="B5213" s="14"/>
      <c r="C5213" s="14"/>
      <c r="D5213" s="16"/>
      <c r="E5213" s="16"/>
      <c r="F5213" s="14"/>
      <c r="G5213" s="14"/>
      <c r="H5213" s="14"/>
      <c r="I5213" s="15"/>
      <c r="J5213" s="77"/>
      <c r="K5213" s="92"/>
    </row>
    <row r="5214" spans="1:11" ht="13.2" x14ac:dyDescent="0.25">
      <c r="A5214" s="14"/>
      <c r="B5214" s="14"/>
      <c r="C5214" s="14"/>
      <c r="D5214" s="16"/>
      <c r="E5214" s="16"/>
      <c r="F5214" s="14"/>
      <c r="G5214" s="14"/>
      <c r="H5214" s="14"/>
      <c r="I5214" s="15"/>
      <c r="J5214" s="77"/>
      <c r="K5214" s="92"/>
    </row>
    <row r="5215" spans="1:11" ht="13.2" x14ac:dyDescent="0.25">
      <c r="A5215" s="14"/>
      <c r="B5215" s="14"/>
      <c r="C5215" s="14"/>
      <c r="D5215" s="16"/>
      <c r="E5215" s="16"/>
      <c r="F5215" s="14"/>
      <c r="G5215" s="14"/>
      <c r="H5215" s="14"/>
      <c r="I5215" s="15"/>
      <c r="J5215" s="77"/>
      <c r="K5215" s="92"/>
    </row>
    <row r="5216" spans="1:11" ht="13.2" x14ac:dyDescent="0.25">
      <c r="A5216" s="14"/>
      <c r="B5216" s="14"/>
      <c r="C5216" s="14"/>
      <c r="D5216" s="16"/>
      <c r="E5216" s="16"/>
      <c r="F5216" s="14"/>
      <c r="G5216" s="14"/>
      <c r="H5216" s="14"/>
      <c r="I5216" s="15"/>
      <c r="J5216" s="77"/>
      <c r="K5216" s="92"/>
    </row>
    <row r="5217" spans="1:11" ht="13.2" x14ac:dyDescent="0.25">
      <c r="A5217" s="14"/>
      <c r="B5217" s="14"/>
      <c r="C5217" s="14"/>
      <c r="D5217" s="16"/>
      <c r="E5217" s="16"/>
      <c r="F5217" s="14"/>
      <c r="G5217" s="14"/>
      <c r="H5217" s="14"/>
      <c r="I5217" s="15"/>
      <c r="J5217" s="77"/>
      <c r="K5217" s="92"/>
    </row>
    <row r="5218" spans="1:11" ht="13.2" x14ac:dyDescent="0.25">
      <c r="A5218" s="14"/>
      <c r="B5218" s="14"/>
      <c r="C5218" s="14"/>
      <c r="D5218" s="16"/>
      <c r="E5218" s="16"/>
      <c r="F5218" s="14"/>
      <c r="G5218" s="14"/>
      <c r="H5218" s="14"/>
      <c r="I5218" s="15"/>
      <c r="J5218" s="77"/>
      <c r="K5218" s="92"/>
    </row>
    <row r="5219" spans="1:11" ht="13.2" x14ac:dyDescent="0.25">
      <c r="A5219" s="14"/>
      <c r="B5219" s="14"/>
      <c r="C5219" s="14"/>
      <c r="D5219" s="16"/>
      <c r="E5219" s="16"/>
      <c r="F5219" s="14"/>
      <c r="G5219" s="14"/>
      <c r="H5219" s="14"/>
      <c r="I5219" s="15"/>
      <c r="J5219" s="77"/>
      <c r="K5219" s="92"/>
    </row>
    <row r="5220" spans="1:11" ht="13.2" x14ac:dyDescent="0.25">
      <c r="A5220" s="14"/>
      <c r="B5220" s="14"/>
      <c r="C5220" s="14"/>
      <c r="D5220" s="16"/>
      <c r="E5220" s="16"/>
      <c r="F5220" s="14"/>
      <c r="G5220" s="14"/>
      <c r="H5220" s="14"/>
      <c r="I5220" s="15"/>
      <c r="J5220" s="77"/>
      <c r="K5220" s="92"/>
    </row>
    <row r="5221" spans="1:11" ht="13.2" x14ac:dyDescent="0.25">
      <c r="A5221" s="14"/>
      <c r="B5221" s="14"/>
      <c r="C5221" s="14"/>
      <c r="D5221" s="16"/>
      <c r="E5221" s="16"/>
      <c r="F5221" s="14"/>
      <c r="G5221" s="14"/>
      <c r="H5221" s="14"/>
      <c r="I5221" s="15"/>
      <c r="J5221" s="77"/>
      <c r="K5221" s="92"/>
    </row>
    <row r="5222" spans="1:11" ht="13.2" x14ac:dyDescent="0.25">
      <c r="A5222" s="14"/>
      <c r="B5222" s="14"/>
      <c r="C5222" s="14"/>
      <c r="D5222" s="16"/>
      <c r="E5222" s="16"/>
      <c r="F5222" s="14"/>
      <c r="G5222" s="14"/>
      <c r="H5222" s="14"/>
      <c r="I5222" s="15"/>
      <c r="J5222" s="77"/>
      <c r="K5222" s="92"/>
    </row>
    <row r="5223" spans="1:11" ht="13.2" x14ac:dyDescent="0.25">
      <c r="A5223" s="14"/>
      <c r="B5223" s="14"/>
      <c r="C5223" s="14"/>
      <c r="D5223" s="16"/>
      <c r="E5223" s="16"/>
      <c r="F5223" s="14"/>
      <c r="G5223" s="14"/>
      <c r="H5223" s="14"/>
      <c r="I5223" s="15"/>
      <c r="J5223" s="77"/>
      <c r="K5223" s="92"/>
    </row>
    <row r="5224" spans="1:11" ht="13.2" x14ac:dyDescent="0.25">
      <c r="A5224" s="14"/>
      <c r="B5224" s="14"/>
      <c r="C5224" s="14"/>
      <c r="D5224" s="16"/>
      <c r="E5224" s="16"/>
      <c r="F5224" s="14"/>
      <c r="G5224" s="14"/>
      <c r="H5224" s="14"/>
      <c r="I5224" s="15"/>
      <c r="J5224" s="77"/>
      <c r="K5224" s="92"/>
    </row>
    <row r="5225" spans="1:11" ht="13.2" x14ac:dyDescent="0.25">
      <c r="A5225" s="14"/>
      <c r="B5225" s="14"/>
      <c r="C5225" s="14"/>
      <c r="D5225" s="16"/>
      <c r="E5225" s="16"/>
      <c r="F5225" s="14"/>
      <c r="G5225" s="14"/>
      <c r="H5225" s="14"/>
      <c r="I5225" s="15"/>
      <c r="J5225" s="77"/>
      <c r="K5225" s="92"/>
    </row>
    <row r="5226" spans="1:11" ht="13.2" x14ac:dyDescent="0.25">
      <c r="A5226" s="14"/>
      <c r="B5226" s="14"/>
      <c r="C5226" s="14"/>
      <c r="D5226" s="16"/>
      <c r="E5226" s="16"/>
      <c r="F5226" s="14"/>
      <c r="G5226" s="14"/>
      <c r="H5226" s="14"/>
      <c r="I5226" s="15"/>
      <c r="J5226" s="77"/>
      <c r="K5226" s="92"/>
    </row>
    <row r="5227" spans="1:11" ht="13.2" x14ac:dyDescent="0.25">
      <c r="A5227" s="14"/>
      <c r="B5227" s="14"/>
      <c r="C5227" s="14"/>
      <c r="D5227" s="16"/>
      <c r="E5227" s="16"/>
      <c r="F5227" s="14"/>
      <c r="G5227" s="14"/>
      <c r="H5227" s="14"/>
      <c r="I5227" s="15"/>
      <c r="J5227" s="77"/>
      <c r="K5227" s="92"/>
    </row>
    <row r="5228" spans="1:11" ht="13.2" x14ac:dyDescent="0.25">
      <c r="A5228" s="14"/>
      <c r="B5228" s="14"/>
      <c r="C5228" s="14"/>
      <c r="D5228" s="16"/>
      <c r="E5228" s="16"/>
      <c r="F5228" s="14"/>
      <c r="G5228" s="14"/>
      <c r="H5228" s="14"/>
      <c r="I5228" s="15"/>
      <c r="J5228" s="77"/>
      <c r="K5228" s="92"/>
    </row>
    <row r="5229" spans="1:11" ht="13.2" x14ac:dyDescent="0.25">
      <c r="A5229" s="14"/>
      <c r="B5229" s="14"/>
      <c r="C5229" s="14"/>
      <c r="D5229" s="16"/>
      <c r="E5229" s="16"/>
      <c r="F5229" s="14"/>
      <c r="G5229" s="14"/>
      <c r="H5229" s="14"/>
      <c r="I5229" s="15"/>
      <c r="J5229" s="77"/>
      <c r="K5229" s="92"/>
    </row>
    <row r="5230" spans="1:11" ht="13.2" x14ac:dyDescent="0.25">
      <c r="A5230" s="14"/>
      <c r="B5230" s="14"/>
      <c r="C5230" s="14"/>
      <c r="D5230" s="16"/>
      <c r="E5230" s="16"/>
      <c r="F5230" s="14"/>
      <c r="G5230" s="14"/>
      <c r="H5230" s="14"/>
      <c r="I5230" s="15"/>
      <c r="J5230" s="77"/>
      <c r="K5230" s="92"/>
    </row>
    <row r="5231" spans="1:11" ht="13.2" x14ac:dyDescent="0.25">
      <c r="A5231" s="14"/>
      <c r="B5231" s="14"/>
      <c r="C5231" s="14"/>
      <c r="D5231" s="16"/>
      <c r="E5231" s="16"/>
      <c r="F5231" s="14"/>
      <c r="G5231" s="14"/>
      <c r="H5231" s="14"/>
      <c r="I5231" s="15"/>
      <c r="J5231" s="77"/>
      <c r="K5231" s="92"/>
    </row>
    <row r="5232" spans="1:11" ht="13.2" x14ac:dyDescent="0.25">
      <c r="A5232" s="14"/>
      <c r="B5232" s="14"/>
      <c r="C5232" s="14"/>
      <c r="D5232" s="16"/>
      <c r="E5232" s="16"/>
      <c r="F5232" s="14"/>
      <c r="G5232" s="14"/>
      <c r="H5232" s="14"/>
      <c r="I5232" s="15"/>
      <c r="J5232" s="77"/>
      <c r="K5232" s="92"/>
    </row>
    <row r="5233" spans="1:11" ht="13.2" x14ac:dyDescent="0.25">
      <c r="A5233" s="14"/>
      <c r="B5233" s="14"/>
      <c r="C5233" s="14"/>
      <c r="D5233" s="16"/>
      <c r="E5233" s="16"/>
      <c r="F5233" s="14"/>
      <c r="G5233" s="14"/>
      <c r="H5233" s="14"/>
      <c r="I5233" s="15"/>
      <c r="J5233" s="77"/>
      <c r="K5233" s="92"/>
    </row>
    <row r="5234" spans="1:11" ht="13.2" x14ac:dyDescent="0.25">
      <c r="A5234" s="14"/>
      <c r="B5234" s="14"/>
      <c r="C5234" s="14"/>
      <c r="D5234" s="16"/>
      <c r="E5234" s="16"/>
      <c r="F5234" s="14"/>
      <c r="G5234" s="14"/>
      <c r="H5234" s="14"/>
      <c r="I5234" s="15"/>
      <c r="J5234" s="77"/>
      <c r="K5234" s="92"/>
    </row>
    <row r="5235" spans="1:11" ht="13.2" x14ac:dyDescent="0.25">
      <c r="A5235" s="14"/>
      <c r="B5235" s="14"/>
      <c r="C5235" s="14"/>
      <c r="D5235" s="16"/>
      <c r="E5235" s="16"/>
      <c r="F5235" s="14"/>
      <c r="G5235" s="14"/>
      <c r="H5235" s="14"/>
      <c r="I5235" s="15"/>
      <c r="J5235" s="77"/>
      <c r="K5235" s="92"/>
    </row>
    <row r="5236" spans="1:11" ht="13.2" x14ac:dyDescent="0.25">
      <c r="A5236" s="14"/>
      <c r="B5236" s="14"/>
      <c r="C5236" s="14"/>
      <c r="D5236" s="16"/>
      <c r="E5236" s="16"/>
      <c r="F5236" s="14"/>
      <c r="G5236" s="14"/>
      <c r="H5236" s="14"/>
      <c r="I5236" s="15"/>
      <c r="J5236" s="77"/>
      <c r="K5236" s="92"/>
    </row>
    <row r="5237" spans="1:11" ht="13.2" x14ac:dyDescent="0.25">
      <c r="A5237" s="14"/>
      <c r="B5237" s="14"/>
      <c r="C5237" s="14"/>
      <c r="D5237" s="16"/>
      <c r="E5237" s="16"/>
      <c r="F5237" s="14"/>
      <c r="G5237" s="14"/>
      <c r="H5237" s="14"/>
      <c r="I5237" s="15"/>
      <c r="J5237" s="77"/>
      <c r="K5237" s="92"/>
    </row>
    <row r="5238" spans="1:11" ht="13.2" x14ac:dyDescent="0.25">
      <c r="A5238" s="14"/>
      <c r="B5238" s="14"/>
      <c r="C5238" s="14"/>
      <c r="D5238" s="16"/>
      <c r="E5238" s="16"/>
      <c r="F5238" s="14"/>
      <c r="G5238" s="14"/>
      <c r="H5238" s="14"/>
      <c r="I5238" s="15"/>
      <c r="J5238" s="77"/>
      <c r="K5238" s="92"/>
    </row>
    <row r="5239" spans="1:11" ht="13.2" x14ac:dyDescent="0.25">
      <c r="A5239" s="14"/>
      <c r="B5239" s="14"/>
      <c r="C5239" s="14"/>
      <c r="D5239" s="16"/>
      <c r="E5239" s="16"/>
      <c r="F5239" s="14"/>
      <c r="G5239" s="14"/>
      <c r="H5239" s="14"/>
      <c r="I5239" s="15"/>
      <c r="J5239" s="77"/>
      <c r="K5239" s="92"/>
    </row>
    <row r="5240" spans="1:11" ht="13.2" x14ac:dyDescent="0.25">
      <c r="A5240" s="14"/>
      <c r="B5240" s="14"/>
      <c r="C5240" s="14"/>
      <c r="D5240" s="16"/>
      <c r="E5240" s="16"/>
      <c r="F5240" s="14"/>
      <c r="G5240" s="14"/>
      <c r="H5240" s="14"/>
      <c r="I5240" s="15"/>
      <c r="J5240" s="77"/>
      <c r="K5240" s="92"/>
    </row>
    <row r="5241" spans="1:11" ht="13.2" x14ac:dyDescent="0.25">
      <c r="A5241" s="14"/>
      <c r="B5241" s="14"/>
      <c r="C5241" s="14"/>
      <c r="D5241" s="16"/>
      <c r="E5241" s="16"/>
      <c r="F5241" s="14"/>
      <c r="G5241" s="14"/>
      <c r="H5241" s="14"/>
      <c r="I5241" s="15"/>
      <c r="J5241" s="77"/>
      <c r="K5241" s="92"/>
    </row>
    <row r="5242" spans="1:11" ht="13.2" x14ac:dyDescent="0.25">
      <c r="A5242" s="14"/>
      <c r="B5242" s="14"/>
      <c r="C5242" s="14"/>
      <c r="D5242" s="16"/>
      <c r="E5242" s="16"/>
      <c r="F5242" s="14"/>
      <c r="G5242" s="14"/>
      <c r="H5242" s="14"/>
      <c r="I5242" s="15"/>
      <c r="J5242" s="77"/>
      <c r="K5242" s="92"/>
    </row>
    <row r="5243" spans="1:11" ht="13.2" x14ac:dyDescent="0.25">
      <c r="A5243" s="14"/>
      <c r="B5243" s="14"/>
      <c r="C5243" s="14"/>
      <c r="D5243" s="16"/>
      <c r="E5243" s="16"/>
      <c r="F5243" s="14"/>
      <c r="G5243" s="14"/>
      <c r="H5243" s="14"/>
      <c r="I5243" s="15"/>
      <c r="J5243" s="77"/>
      <c r="K5243" s="92"/>
    </row>
    <row r="5244" spans="1:11" ht="13.2" x14ac:dyDescent="0.25">
      <c r="A5244" s="14"/>
      <c r="B5244" s="14"/>
      <c r="C5244" s="14"/>
      <c r="D5244" s="16"/>
      <c r="E5244" s="16"/>
      <c r="F5244" s="14"/>
      <c r="G5244" s="14"/>
      <c r="H5244" s="14"/>
      <c r="I5244" s="15"/>
      <c r="J5244" s="77"/>
      <c r="K5244" s="92"/>
    </row>
    <row r="5245" spans="1:11" ht="13.2" x14ac:dyDescent="0.25">
      <c r="A5245" s="14"/>
      <c r="B5245" s="14"/>
      <c r="C5245" s="14"/>
      <c r="D5245" s="16"/>
      <c r="E5245" s="16"/>
      <c r="F5245" s="14"/>
      <c r="G5245" s="14"/>
      <c r="H5245" s="14"/>
      <c r="I5245" s="15"/>
      <c r="J5245" s="77"/>
      <c r="K5245" s="92"/>
    </row>
    <row r="5246" spans="1:11" ht="13.2" x14ac:dyDescent="0.25">
      <c r="A5246" s="14"/>
      <c r="B5246" s="14"/>
      <c r="C5246" s="14"/>
      <c r="D5246" s="16"/>
      <c r="E5246" s="16"/>
      <c r="F5246" s="14"/>
      <c r="G5246" s="14"/>
      <c r="H5246" s="14"/>
      <c r="I5246" s="15"/>
      <c r="J5246" s="77"/>
      <c r="K5246" s="92"/>
    </row>
    <row r="5247" spans="1:11" ht="13.2" x14ac:dyDescent="0.25">
      <c r="A5247" s="14"/>
      <c r="B5247" s="14"/>
      <c r="C5247" s="14"/>
      <c r="D5247" s="16"/>
      <c r="E5247" s="16"/>
      <c r="F5247" s="14"/>
      <c r="G5247" s="14"/>
      <c r="H5247" s="14"/>
      <c r="I5247" s="15"/>
      <c r="J5247" s="77"/>
      <c r="K5247" s="92"/>
    </row>
    <row r="5248" spans="1:11" ht="13.2" x14ac:dyDescent="0.25">
      <c r="A5248" s="14"/>
      <c r="B5248" s="14"/>
      <c r="C5248" s="14"/>
      <c r="D5248" s="16"/>
      <c r="E5248" s="16"/>
      <c r="F5248" s="14"/>
      <c r="G5248" s="14"/>
      <c r="H5248" s="14"/>
      <c r="I5248" s="15"/>
      <c r="J5248" s="77"/>
      <c r="K5248" s="92"/>
    </row>
    <row r="5249" spans="1:11" ht="13.2" x14ac:dyDescent="0.25">
      <c r="A5249" s="14"/>
      <c r="B5249" s="14"/>
      <c r="C5249" s="14"/>
      <c r="D5249" s="16"/>
      <c r="E5249" s="16"/>
      <c r="F5249" s="14"/>
      <c r="G5249" s="14"/>
      <c r="H5249" s="14"/>
      <c r="I5249" s="15"/>
      <c r="J5249" s="77"/>
      <c r="K5249" s="92"/>
    </row>
    <row r="5250" spans="1:11" ht="13.2" x14ac:dyDescent="0.25">
      <c r="A5250" s="14"/>
      <c r="B5250" s="14"/>
      <c r="C5250" s="14"/>
      <c r="D5250" s="16"/>
      <c r="E5250" s="16"/>
      <c r="F5250" s="14"/>
      <c r="G5250" s="14"/>
      <c r="H5250" s="14"/>
      <c r="I5250" s="15"/>
      <c r="J5250" s="77"/>
      <c r="K5250" s="92"/>
    </row>
    <row r="5251" spans="1:11" ht="13.2" x14ac:dyDescent="0.25">
      <c r="A5251" s="14"/>
      <c r="B5251" s="14"/>
      <c r="C5251" s="14"/>
      <c r="D5251" s="16"/>
      <c r="E5251" s="16"/>
      <c r="F5251" s="14"/>
      <c r="G5251" s="14"/>
      <c r="H5251" s="14"/>
      <c r="I5251" s="15"/>
      <c r="J5251" s="77"/>
      <c r="K5251" s="92"/>
    </row>
    <row r="5252" spans="1:11" ht="13.2" x14ac:dyDescent="0.25">
      <c r="A5252" s="14"/>
      <c r="B5252" s="14"/>
      <c r="C5252" s="14"/>
      <c r="D5252" s="16"/>
      <c r="E5252" s="16"/>
      <c r="F5252" s="14"/>
      <c r="G5252" s="14"/>
      <c r="H5252" s="14"/>
      <c r="I5252" s="15"/>
      <c r="J5252" s="77"/>
      <c r="K5252" s="92"/>
    </row>
    <row r="5253" spans="1:11" ht="13.2" x14ac:dyDescent="0.25">
      <c r="A5253" s="14"/>
      <c r="B5253" s="14"/>
      <c r="C5253" s="14"/>
      <c r="D5253" s="16"/>
      <c r="E5253" s="16"/>
      <c r="F5253" s="14"/>
      <c r="G5253" s="14"/>
      <c r="H5253" s="14"/>
      <c r="I5253" s="15"/>
      <c r="J5253" s="77"/>
      <c r="K5253" s="92"/>
    </row>
    <row r="5254" spans="1:11" ht="13.2" x14ac:dyDescent="0.25">
      <c r="A5254" s="14"/>
      <c r="B5254" s="14"/>
      <c r="C5254" s="14"/>
      <c r="D5254" s="16"/>
      <c r="E5254" s="16"/>
      <c r="F5254" s="14"/>
      <c r="G5254" s="14"/>
      <c r="H5254" s="14"/>
      <c r="I5254" s="15"/>
      <c r="J5254" s="77"/>
      <c r="K5254" s="92"/>
    </row>
    <row r="5255" spans="1:11" ht="13.2" x14ac:dyDescent="0.25">
      <c r="A5255" s="14"/>
      <c r="B5255" s="14"/>
      <c r="C5255" s="14"/>
      <c r="D5255" s="16"/>
      <c r="E5255" s="16"/>
      <c r="F5255" s="14"/>
      <c r="G5255" s="14"/>
      <c r="H5255" s="14"/>
      <c r="I5255" s="15"/>
      <c r="J5255" s="77"/>
      <c r="K5255" s="92"/>
    </row>
    <row r="5256" spans="1:11" ht="13.2" x14ac:dyDescent="0.25">
      <c r="A5256" s="14"/>
      <c r="B5256" s="14"/>
      <c r="C5256" s="14"/>
      <c r="D5256" s="16"/>
      <c r="E5256" s="16"/>
      <c r="F5256" s="14"/>
      <c r="G5256" s="14"/>
      <c r="H5256" s="14"/>
      <c r="I5256" s="15"/>
      <c r="J5256" s="77"/>
      <c r="K5256" s="92"/>
    </row>
    <row r="5257" spans="1:11" ht="13.2" x14ac:dyDescent="0.25">
      <c r="A5257" s="14"/>
      <c r="B5257" s="14"/>
      <c r="C5257" s="14"/>
      <c r="D5257" s="16"/>
      <c r="E5257" s="16"/>
      <c r="F5257" s="14"/>
      <c r="G5257" s="14"/>
      <c r="H5257" s="14"/>
      <c r="I5257" s="15"/>
      <c r="J5257" s="77"/>
      <c r="K5257" s="92"/>
    </row>
    <row r="5258" spans="1:11" ht="13.2" x14ac:dyDescent="0.25">
      <c r="A5258" s="14"/>
      <c r="B5258" s="14"/>
      <c r="C5258" s="14"/>
      <c r="D5258" s="16"/>
      <c r="E5258" s="16"/>
      <c r="F5258" s="14"/>
      <c r="G5258" s="14"/>
      <c r="H5258" s="14"/>
      <c r="I5258" s="15"/>
      <c r="J5258" s="77"/>
      <c r="K5258" s="92"/>
    </row>
    <row r="5259" spans="1:11" ht="13.2" x14ac:dyDescent="0.25">
      <c r="A5259" s="14"/>
      <c r="B5259" s="14"/>
      <c r="C5259" s="14"/>
      <c r="D5259" s="16"/>
      <c r="E5259" s="16"/>
      <c r="F5259" s="14"/>
      <c r="G5259" s="14"/>
      <c r="H5259" s="14"/>
      <c r="I5259" s="15"/>
      <c r="J5259" s="77"/>
      <c r="K5259" s="92"/>
    </row>
    <row r="5260" spans="1:11" ht="13.2" x14ac:dyDescent="0.25">
      <c r="A5260" s="14"/>
      <c r="B5260" s="14"/>
      <c r="C5260" s="14"/>
      <c r="D5260" s="16"/>
      <c r="E5260" s="16"/>
      <c r="F5260" s="14"/>
      <c r="G5260" s="14"/>
      <c r="H5260" s="14"/>
      <c r="I5260" s="15"/>
      <c r="J5260" s="77"/>
      <c r="K5260" s="92"/>
    </row>
    <row r="5261" spans="1:11" ht="13.2" x14ac:dyDescent="0.25">
      <c r="A5261" s="14"/>
      <c r="B5261" s="14"/>
      <c r="C5261" s="14"/>
      <c r="D5261" s="16"/>
      <c r="E5261" s="16"/>
      <c r="F5261" s="14"/>
      <c r="G5261" s="14"/>
      <c r="H5261" s="14"/>
      <c r="I5261" s="15"/>
      <c r="J5261" s="77"/>
      <c r="K5261" s="92"/>
    </row>
    <row r="5262" spans="1:11" ht="13.2" x14ac:dyDescent="0.25">
      <c r="A5262" s="14"/>
      <c r="B5262" s="14"/>
      <c r="C5262" s="14"/>
      <c r="D5262" s="16"/>
      <c r="E5262" s="16"/>
      <c r="F5262" s="14"/>
      <c r="G5262" s="14"/>
      <c r="H5262" s="14"/>
      <c r="I5262" s="15"/>
      <c r="J5262" s="77"/>
      <c r="K5262" s="92"/>
    </row>
    <row r="5263" spans="1:11" ht="13.2" x14ac:dyDescent="0.25">
      <c r="A5263" s="14"/>
      <c r="B5263" s="14"/>
      <c r="C5263" s="14"/>
      <c r="D5263" s="16"/>
      <c r="E5263" s="16"/>
      <c r="F5263" s="14"/>
      <c r="G5263" s="14"/>
      <c r="H5263" s="14"/>
      <c r="I5263" s="15"/>
      <c r="J5263" s="77"/>
      <c r="K5263" s="92"/>
    </row>
    <row r="5264" spans="1:11" ht="13.2" x14ac:dyDescent="0.25">
      <c r="A5264" s="14"/>
      <c r="B5264" s="14"/>
      <c r="C5264" s="14"/>
      <c r="D5264" s="16"/>
      <c r="E5264" s="16"/>
      <c r="F5264" s="14"/>
      <c r="G5264" s="14"/>
      <c r="H5264" s="14"/>
      <c r="I5264" s="15"/>
      <c r="J5264" s="77"/>
      <c r="K5264" s="92"/>
    </row>
    <row r="5265" spans="1:11" ht="13.2" x14ac:dyDescent="0.25">
      <c r="A5265" s="14"/>
      <c r="B5265" s="14"/>
      <c r="C5265" s="14"/>
      <c r="D5265" s="16"/>
      <c r="E5265" s="16"/>
      <c r="F5265" s="14"/>
      <c r="G5265" s="14"/>
      <c r="H5265" s="14"/>
      <c r="I5265" s="15"/>
      <c r="J5265" s="77"/>
      <c r="K5265" s="92"/>
    </row>
    <row r="5266" spans="1:11" ht="13.2" x14ac:dyDescent="0.25">
      <c r="A5266" s="14"/>
      <c r="B5266" s="14"/>
      <c r="C5266" s="14"/>
      <c r="D5266" s="16"/>
      <c r="E5266" s="16"/>
      <c r="F5266" s="14"/>
      <c r="G5266" s="14"/>
      <c r="H5266" s="14"/>
      <c r="I5266" s="15"/>
      <c r="J5266" s="77"/>
      <c r="K5266" s="92"/>
    </row>
    <row r="5267" spans="1:11" ht="13.2" x14ac:dyDescent="0.25">
      <c r="A5267" s="14"/>
      <c r="B5267" s="14"/>
      <c r="C5267" s="14"/>
      <c r="D5267" s="16"/>
      <c r="E5267" s="16"/>
      <c r="F5267" s="14"/>
      <c r="G5267" s="14"/>
      <c r="H5267" s="14"/>
      <c r="I5267" s="15"/>
      <c r="J5267" s="77"/>
      <c r="K5267" s="92"/>
    </row>
    <row r="5268" spans="1:11" ht="13.2" x14ac:dyDescent="0.25">
      <c r="A5268" s="14"/>
      <c r="B5268" s="14"/>
      <c r="C5268" s="14"/>
      <c r="D5268" s="16"/>
      <c r="E5268" s="16"/>
      <c r="F5268" s="14"/>
      <c r="G5268" s="14"/>
      <c r="H5268" s="14"/>
      <c r="I5268" s="15"/>
      <c r="J5268" s="77"/>
      <c r="K5268" s="92"/>
    </row>
    <row r="5269" spans="1:11" ht="13.2" x14ac:dyDescent="0.25">
      <c r="A5269" s="14"/>
      <c r="B5269" s="14"/>
      <c r="C5269" s="14"/>
      <c r="D5269" s="16"/>
      <c r="E5269" s="16"/>
      <c r="F5269" s="14"/>
      <c r="G5269" s="14"/>
      <c r="H5269" s="14"/>
      <c r="I5269" s="15"/>
      <c r="J5269" s="77"/>
      <c r="K5269" s="92"/>
    </row>
    <row r="5270" spans="1:11" ht="13.2" x14ac:dyDescent="0.25">
      <c r="A5270" s="14"/>
      <c r="B5270" s="14"/>
      <c r="C5270" s="14"/>
      <c r="D5270" s="16"/>
      <c r="E5270" s="16"/>
      <c r="F5270" s="14"/>
      <c r="G5270" s="14"/>
      <c r="H5270" s="14"/>
      <c r="I5270" s="15"/>
      <c r="J5270" s="77"/>
      <c r="K5270" s="92"/>
    </row>
    <row r="5271" spans="1:11" ht="13.2" x14ac:dyDescent="0.25">
      <c r="A5271" s="14"/>
      <c r="B5271" s="14"/>
      <c r="C5271" s="14"/>
      <c r="D5271" s="16"/>
      <c r="E5271" s="16"/>
      <c r="F5271" s="14"/>
      <c r="G5271" s="14"/>
      <c r="H5271" s="14"/>
      <c r="I5271" s="15"/>
      <c r="J5271" s="77"/>
      <c r="K5271" s="92"/>
    </row>
    <row r="5272" spans="1:11" ht="13.2" x14ac:dyDescent="0.25">
      <c r="A5272" s="14"/>
      <c r="B5272" s="14"/>
      <c r="C5272" s="14"/>
      <c r="D5272" s="16"/>
      <c r="E5272" s="16"/>
      <c r="F5272" s="14"/>
      <c r="G5272" s="14"/>
      <c r="H5272" s="14"/>
      <c r="I5272" s="15"/>
      <c r="J5272" s="77"/>
      <c r="K5272" s="92"/>
    </row>
    <row r="5273" spans="1:11" ht="13.2" x14ac:dyDescent="0.25">
      <c r="A5273" s="14"/>
      <c r="B5273" s="14"/>
      <c r="C5273" s="14"/>
      <c r="D5273" s="16"/>
      <c r="E5273" s="16"/>
      <c r="F5273" s="14"/>
      <c r="G5273" s="14"/>
      <c r="H5273" s="14"/>
      <c r="I5273" s="15"/>
      <c r="J5273" s="77"/>
      <c r="K5273" s="92"/>
    </row>
    <row r="5274" spans="1:11" ht="13.2" x14ac:dyDescent="0.25">
      <c r="A5274" s="14"/>
      <c r="B5274" s="14"/>
      <c r="C5274" s="14"/>
      <c r="D5274" s="16"/>
      <c r="E5274" s="16"/>
      <c r="F5274" s="14"/>
      <c r="G5274" s="14"/>
      <c r="H5274" s="14"/>
      <c r="I5274" s="15"/>
      <c r="J5274" s="77"/>
      <c r="K5274" s="92"/>
    </row>
    <row r="5275" spans="1:11" ht="13.2" x14ac:dyDescent="0.25">
      <c r="A5275" s="14"/>
      <c r="B5275" s="14"/>
      <c r="C5275" s="14"/>
      <c r="D5275" s="16"/>
      <c r="E5275" s="16"/>
      <c r="F5275" s="14"/>
      <c r="G5275" s="14"/>
      <c r="H5275" s="14"/>
      <c r="I5275" s="15"/>
      <c r="J5275" s="77"/>
      <c r="K5275" s="92"/>
    </row>
    <row r="5276" spans="1:11" ht="13.2" x14ac:dyDescent="0.25">
      <c r="A5276" s="14"/>
      <c r="B5276" s="14"/>
      <c r="C5276" s="14"/>
      <c r="D5276" s="16"/>
      <c r="E5276" s="16"/>
      <c r="F5276" s="14"/>
      <c r="G5276" s="14"/>
      <c r="H5276" s="14"/>
      <c r="I5276" s="15"/>
      <c r="J5276" s="77"/>
      <c r="K5276" s="92"/>
    </row>
    <row r="5277" spans="1:11" ht="13.2" x14ac:dyDescent="0.25">
      <c r="A5277" s="14"/>
      <c r="B5277" s="14"/>
      <c r="C5277" s="14"/>
      <c r="D5277" s="16"/>
      <c r="E5277" s="16"/>
      <c r="F5277" s="14"/>
      <c r="G5277" s="14"/>
      <c r="H5277" s="14"/>
      <c r="I5277" s="15"/>
      <c r="J5277" s="77"/>
      <c r="K5277" s="92"/>
    </row>
    <row r="5278" spans="1:11" ht="13.2" x14ac:dyDescent="0.25">
      <c r="A5278" s="14"/>
      <c r="B5278" s="14"/>
      <c r="C5278" s="14"/>
      <c r="D5278" s="16"/>
      <c r="E5278" s="16"/>
      <c r="F5278" s="14"/>
      <c r="G5278" s="14"/>
      <c r="H5278" s="14"/>
      <c r="I5278" s="15"/>
      <c r="J5278" s="77"/>
      <c r="K5278" s="92"/>
    </row>
    <row r="5279" spans="1:11" ht="13.2" x14ac:dyDescent="0.25">
      <c r="A5279" s="14"/>
      <c r="B5279" s="14"/>
      <c r="C5279" s="14"/>
      <c r="D5279" s="16"/>
      <c r="E5279" s="16"/>
      <c r="F5279" s="14"/>
      <c r="G5279" s="14"/>
      <c r="H5279" s="14"/>
      <c r="I5279" s="15"/>
      <c r="J5279" s="77"/>
      <c r="K5279" s="92"/>
    </row>
    <row r="5280" spans="1:11" ht="13.2" x14ac:dyDescent="0.25">
      <c r="A5280" s="14"/>
      <c r="B5280" s="14"/>
      <c r="C5280" s="14"/>
      <c r="D5280" s="16"/>
      <c r="E5280" s="16"/>
      <c r="F5280" s="14"/>
      <c r="G5280" s="14"/>
      <c r="H5280" s="14"/>
      <c r="I5280" s="15"/>
      <c r="J5280" s="77"/>
      <c r="K5280" s="92"/>
    </row>
    <row r="5281" spans="1:11" ht="13.2" x14ac:dyDescent="0.25">
      <c r="A5281" s="14"/>
      <c r="B5281" s="14"/>
      <c r="C5281" s="14"/>
      <c r="D5281" s="16"/>
      <c r="E5281" s="16"/>
      <c r="F5281" s="14"/>
      <c r="G5281" s="14"/>
      <c r="H5281" s="14"/>
      <c r="I5281" s="15"/>
      <c r="J5281" s="77"/>
      <c r="K5281" s="92"/>
    </row>
    <row r="5282" spans="1:11" ht="13.2" x14ac:dyDescent="0.25">
      <c r="A5282" s="14"/>
      <c r="B5282" s="14"/>
      <c r="C5282" s="14"/>
      <c r="D5282" s="16"/>
      <c r="E5282" s="16"/>
      <c r="F5282" s="14"/>
      <c r="G5282" s="14"/>
      <c r="H5282" s="14"/>
      <c r="I5282" s="15"/>
      <c r="J5282" s="77"/>
      <c r="K5282" s="92"/>
    </row>
    <row r="5283" spans="1:11" ht="13.2" x14ac:dyDescent="0.25">
      <c r="A5283" s="14"/>
      <c r="B5283" s="14"/>
      <c r="C5283" s="14"/>
      <c r="D5283" s="16"/>
      <c r="E5283" s="16"/>
      <c r="F5283" s="14"/>
      <c r="G5283" s="14"/>
      <c r="H5283" s="14"/>
      <c r="I5283" s="15"/>
      <c r="J5283" s="77"/>
      <c r="K5283" s="92"/>
    </row>
    <row r="5284" spans="1:11" ht="13.2" x14ac:dyDescent="0.25">
      <c r="A5284" s="14"/>
      <c r="B5284" s="14"/>
      <c r="C5284" s="14"/>
      <c r="D5284" s="16"/>
      <c r="E5284" s="16"/>
      <c r="F5284" s="14"/>
      <c r="G5284" s="14"/>
      <c r="H5284" s="14"/>
      <c r="I5284" s="15"/>
      <c r="J5284" s="77"/>
      <c r="K5284" s="92"/>
    </row>
    <row r="5285" spans="1:11" ht="13.2" x14ac:dyDescent="0.25">
      <c r="A5285" s="14"/>
      <c r="B5285" s="14"/>
      <c r="C5285" s="14"/>
      <c r="D5285" s="16"/>
      <c r="E5285" s="16"/>
      <c r="F5285" s="14"/>
      <c r="G5285" s="14"/>
      <c r="H5285" s="14"/>
      <c r="I5285" s="15"/>
      <c r="J5285" s="77"/>
      <c r="K5285" s="92"/>
    </row>
    <row r="5286" spans="1:11" ht="13.2" x14ac:dyDescent="0.25">
      <c r="A5286" s="14"/>
      <c r="B5286" s="14"/>
      <c r="C5286" s="14"/>
      <c r="D5286" s="16"/>
      <c r="E5286" s="16"/>
      <c r="F5286" s="14"/>
      <c r="G5286" s="14"/>
      <c r="H5286" s="14"/>
      <c r="I5286" s="15"/>
      <c r="J5286" s="77"/>
      <c r="K5286" s="92"/>
    </row>
    <row r="5287" spans="1:11" ht="13.2" x14ac:dyDescent="0.25">
      <c r="A5287" s="14"/>
      <c r="B5287" s="14"/>
      <c r="C5287" s="14"/>
      <c r="D5287" s="16"/>
      <c r="E5287" s="16"/>
      <c r="F5287" s="14"/>
      <c r="G5287" s="14"/>
      <c r="H5287" s="14"/>
      <c r="I5287" s="15"/>
      <c r="J5287" s="77"/>
      <c r="K5287" s="92"/>
    </row>
    <row r="5288" spans="1:11" ht="13.2" x14ac:dyDescent="0.25">
      <c r="A5288" s="14"/>
      <c r="B5288" s="14"/>
      <c r="C5288" s="14"/>
      <c r="D5288" s="16"/>
      <c r="E5288" s="16"/>
      <c r="F5288" s="14"/>
      <c r="G5288" s="14"/>
      <c r="H5288" s="14"/>
      <c r="I5288" s="15"/>
      <c r="J5288" s="77"/>
      <c r="K5288" s="92"/>
    </row>
    <row r="5289" spans="1:11" ht="13.2" x14ac:dyDescent="0.25">
      <c r="A5289" s="14"/>
      <c r="B5289" s="14"/>
      <c r="C5289" s="14"/>
      <c r="D5289" s="16"/>
      <c r="E5289" s="16"/>
      <c r="F5289" s="14"/>
      <c r="G5289" s="14"/>
      <c r="H5289" s="14"/>
      <c r="I5289" s="15"/>
      <c r="J5289" s="77"/>
      <c r="K5289" s="92"/>
    </row>
    <row r="5290" spans="1:11" ht="13.2" x14ac:dyDescent="0.25">
      <c r="A5290" s="14"/>
      <c r="B5290" s="14"/>
      <c r="C5290" s="14"/>
      <c r="D5290" s="16"/>
      <c r="E5290" s="16"/>
      <c r="F5290" s="14"/>
      <c r="G5290" s="14"/>
      <c r="H5290" s="14"/>
      <c r="I5290" s="15"/>
      <c r="J5290" s="77"/>
      <c r="K5290" s="92"/>
    </row>
    <row r="5291" spans="1:11" ht="13.2" x14ac:dyDescent="0.25">
      <c r="A5291" s="14"/>
      <c r="B5291" s="14"/>
      <c r="C5291" s="14"/>
      <c r="D5291" s="16"/>
      <c r="E5291" s="16"/>
      <c r="F5291" s="14"/>
      <c r="G5291" s="14"/>
      <c r="H5291" s="14"/>
      <c r="I5291" s="15"/>
      <c r="J5291" s="77"/>
      <c r="K5291" s="92"/>
    </row>
    <row r="5292" spans="1:11" ht="13.2" x14ac:dyDescent="0.25">
      <c r="A5292" s="14"/>
      <c r="B5292" s="14"/>
      <c r="C5292" s="14"/>
      <c r="D5292" s="16"/>
      <c r="E5292" s="16"/>
      <c r="F5292" s="14"/>
      <c r="G5292" s="14"/>
      <c r="H5292" s="14"/>
      <c r="I5292" s="15"/>
      <c r="J5292" s="77"/>
      <c r="K5292" s="92"/>
    </row>
    <row r="5293" spans="1:11" ht="13.2" x14ac:dyDescent="0.25">
      <c r="A5293" s="14"/>
      <c r="B5293" s="14"/>
      <c r="C5293" s="14"/>
      <c r="D5293" s="16"/>
      <c r="E5293" s="16"/>
      <c r="F5293" s="14"/>
      <c r="G5293" s="14"/>
      <c r="H5293" s="14"/>
      <c r="I5293" s="15"/>
      <c r="J5293" s="77"/>
      <c r="K5293" s="92"/>
    </row>
    <row r="5294" spans="1:11" ht="13.2" x14ac:dyDescent="0.25">
      <c r="A5294" s="14"/>
      <c r="B5294" s="14"/>
      <c r="C5294" s="14"/>
      <c r="D5294" s="16"/>
      <c r="E5294" s="16"/>
      <c r="F5294" s="14"/>
      <c r="G5294" s="14"/>
      <c r="H5294" s="14"/>
      <c r="I5294" s="15"/>
      <c r="J5294" s="77"/>
      <c r="K5294" s="92"/>
    </row>
    <row r="5295" spans="1:11" ht="13.2" x14ac:dyDescent="0.25">
      <c r="A5295" s="14"/>
      <c r="B5295" s="14"/>
      <c r="C5295" s="14"/>
      <c r="D5295" s="16"/>
      <c r="E5295" s="16"/>
      <c r="F5295" s="14"/>
      <c r="G5295" s="14"/>
      <c r="H5295" s="14"/>
      <c r="I5295" s="15"/>
      <c r="J5295" s="77"/>
      <c r="K5295" s="92"/>
    </row>
    <row r="5296" spans="1:11" ht="13.2" x14ac:dyDescent="0.25">
      <c r="A5296" s="14"/>
      <c r="B5296" s="14"/>
      <c r="C5296" s="14"/>
      <c r="D5296" s="16"/>
      <c r="E5296" s="16"/>
      <c r="F5296" s="14"/>
      <c r="G5296" s="14"/>
      <c r="H5296" s="14"/>
      <c r="I5296" s="15"/>
      <c r="J5296" s="77"/>
      <c r="K5296" s="92"/>
    </row>
    <row r="5297" spans="1:11" ht="13.2" x14ac:dyDescent="0.25">
      <c r="A5297" s="14"/>
      <c r="B5297" s="14"/>
      <c r="C5297" s="14"/>
      <c r="D5297" s="16"/>
      <c r="E5297" s="16"/>
      <c r="F5297" s="14"/>
      <c r="G5297" s="14"/>
      <c r="H5297" s="14"/>
      <c r="I5297" s="15"/>
      <c r="J5297" s="77"/>
      <c r="K5297" s="92"/>
    </row>
    <row r="5298" spans="1:11" ht="13.2" x14ac:dyDescent="0.25">
      <c r="A5298" s="14"/>
      <c r="B5298" s="14"/>
      <c r="C5298" s="14"/>
      <c r="D5298" s="16"/>
      <c r="E5298" s="16"/>
      <c r="F5298" s="14"/>
      <c r="G5298" s="14"/>
      <c r="H5298" s="14"/>
      <c r="I5298" s="15"/>
      <c r="J5298" s="77"/>
      <c r="K5298" s="92"/>
    </row>
    <row r="5299" spans="1:11" ht="13.2" x14ac:dyDescent="0.25">
      <c r="A5299" s="14"/>
      <c r="B5299" s="14"/>
      <c r="C5299" s="14"/>
      <c r="D5299" s="16"/>
      <c r="E5299" s="16"/>
      <c r="F5299" s="14"/>
      <c r="G5299" s="14"/>
      <c r="H5299" s="14"/>
      <c r="I5299" s="15"/>
      <c r="J5299" s="77"/>
      <c r="K5299" s="92"/>
    </row>
    <row r="5300" spans="1:11" ht="13.2" x14ac:dyDescent="0.25">
      <c r="A5300" s="14"/>
      <c r="B5300" s="14"/>
      <c r="C5300" s="14"/>
      <c r="D5300" s="16"/>
      <c r="E5300" s="16"/>
      <c r="F5300" s="14"/>
      <c r="G5300" s="14"/>
      <c r="H5300" s="14"/>
      <c r="I5300" s="15"/>
      <c r="J5300" s="77"/>
      <c r="K5300" s="92"/>
    </row>
    <row r="5301" spans="1:11" ht="13.2" x14ac:dyDescent="0.25">
      <c r="A5301" s="14"/>
      <c r="B5301" s="14"/>
      <c r="C5301" s="14"/>
      <c r="D5301" s="16"/>
      <c r="E5301" s="16"/>
      <c r="F5301" s="14"/>
      <c r="G5301" s="14"/>
      <c r="H5301" s="14"/>
      <c r="I5301" s="15"/>
      <c r="J5301" s="77"/>
      <c r="K5301" s="92"/>
    </row>
    <row r="5302" spans="1:11" ht="13.2" x14ac:dyDescent="0.25">
      <c r="A5302" s="14"/>
      <c r="B5302" s="14"/>
      <c r="C5302" s="14"/>
      <c r="D5302" s="16"/>
      <c r="E5302" s="16"/>
      <c r="F5302" s="14"/>
      <c r="G5302" s="14"/>
      <c r="H5302" s="14"/>
      <c r="I5302" s="15"/>
      <c r="J5302" s="77"/>
      <c r="K5302" s="92"/>
    </row>
    <row r="5303" spans="1:11" ht="13.2" x14ac:dyDescent="0.25">
      <c r="A5303" s="14"/>
      <c r="B5303" s="14"/>
      <c r="C5303" s="14"/>
      <c r="D5303" s="16"/>
      <c r="E5303" s="16"/>
      <c r="F5303" s="14"/>
      <c r="G5303" s="14"/>
      <c r="H5303" s="14"/>
      <c r="I5303" s="15"/>
      <c r="J5303" s="77"/>
      <c r="K5303" s="92"/>
    </row>
    <row r="5304" spans="1:11" ht="13.2" x14ac:dyDescent="0.25">
      <c r="A5304" s="14"/>
      <c r="B5304" s="14"/>
      <c r="C5304" s="14"/>
      <c r="D5304" s="16"/>
      <c r="E5304" s="16"/>
      <c r="F5304" s="14"/>
      <c r="G5304" s="14"/>
      <c r="H5304" s="14"/>
      <c r="I5304" s="15"/>
      <c r="J5304" s="77"/>
      <c r="K5304" s="92"/>
    </row>
    <row r="5305" spans="1:11" ht="13.2" x14ac:dyDescent="0.25">
      <c r="A5305" s="14"/>
      <c r="B5305" s="14"/>
      <c r="C5305" s="14"/>
      <c r="D5305" s="16"/>
      <c r="E5305" s="16"/>
      <c r="F5305" s="14"/>
      <c r="G5305" s="14"/>
      <c r="H5305" s="14"/>
      <c r="I5305" s="15"/>
      <c r="J5305" s="77"/>
      <c r="K5305" s="92"/>
    </row>
    <row r="5306" spans="1:11" ht="13.2" x14ac:dyDescent="0.25">
      <c r="A5306" s="14"/>
      <c r="B5306" s="14"/>
      <c r="C5306" s="14"/>
      <c r="D5306" s="16"/>
      <c r="E5306" s="16"/>
      <c r="F5306" s="14"/>
      <c r="G5306" s="14"/>
      <c r="H5306" s="14"/>
      <c r="I5306" s="15"/>
      <c r="J5306" s="77"/>
      <c r="K5306" s="92"/>
    </row>
    <row r="5307" spans="1:11" ht="13.2" x14ac:dyDescent="0.25">
      <c r="A5307" s="14"/>
      <c r="B5307" s="14"/>
      <c r="C5307" s="14"/>
      <c r="D5307" s="16"/>
      <c r="E5307" s="16"/>
      <c r="F5307" s="14"/>
      <c r="G5307" s="14"/>
      <c r="H5307" s="14"/>
      <c r="I5307" s="15"/>
      <c r="J5307" s="77"/>
      <c r="K5307" s="92"/>
    </row>
    <row r="5308" spans="1:11" ht="13.2" x14ac:dyDescent="0.25">
      <c r="A5308" s="14"/>
      <c r="B5308" s="14"/>
      <c r="C5308" s="14"/>
      <c r="D5308" s="16"/>
      <c r="E5308" s="16"/>
      <c r="F5308" s="14"/>
      <c r="G5308" s="14"/>
      <c r="H5308" s="14"/>
      <c r="I5308" s="15"/>
      <c r="J5308" s="77"/>
      <c r="K5308" s="92"/>
    </row>
    <row r="5309" spans="1:11" ht="13.2" x14ac:dyDescent="0.25">
      <c r="A5309" s="14"/>
      <c r="B5309" s="14"/>
      <c r="C5309" s="14"/>
      <c r="D5309" s="16"/>
      <c r="E5309" s="16"/>
      <c r="F5309" s="14"/>
      <c r="G5309" s="14"/>
      <c r="H5309" s="14"/>
      <c r="I5309" s="15"/>
      <c r="J5309" s="77"/>
      <c r="K5309" s="92"/>
    </row>
    <row r="5310" spans="1:11" ht="13.2" x14ac:dyDescent="0.25">
      <c r="A5310" s="14"/>
      <c r="B5310" s="14"/>
      <c r="C5310" s="14"/>
      <c r="D5310" s="16"/>
      <c r="E5310" s="16"/>
      <c r="F5310" s="14"/>
      <c r="G5310" s="14"/>
      <c r="H5310" s="14"/>
      <c r="I5310" s="15"/>
      <c r="J5310" s="77"/>
      <c r="K5310" s="92"/>
    </row>
    <row r="5311" spans="1:11" ht="13.2" x14ac:dyDescent="0.25">
      <c r="A5311" s="14"/>
      <c r="B5311" s="14"/>
      <c r="C5311" s="14"/>
      <c r="D5311" s="16"/>
      <c r="E5311" s="16"/>
      <c r="F5311" s="14"/>
      <c r="G5311" s="14"/>
      <c r="H5311" s="14"/>
      <c r="I5311" s="15"/>
      <c r="J5311" s="77"/>
      <c r="K5311" s="92"/>
    </row>
    <row r="5312" spans="1:11" ht="13.2" x14ac:dyDescent="0.25">
      <c r="A5312" s="14"/>
      <c r="B5312" s="14"/>
      <c r="C5312" s="14"/>
      <c r="D5312" s="16"/>
      <c r="E5312" s="16"/>
      <c r="F5312" s="14"/>
      <c r="G5312" s="14"/>
      <c r="H5312" s="14"/>
      <c r="I5312" s="15"/>
      <c r="J5312" s="77"/>
      <c r="K5312" s="92"/>
    </row>
    <row r="5313" spans="1:11" ht="13.2" x14ac:dyDescent="0.25">
      <c r="A5313" s="14"/>
      <c r="B5313" s="14"/>
      <c r="C5313" s="14"/>
      <c r="D5313" s="16"/>
      <c r="E5313" s="16"/>
      <c r="F5313" s="14"/>
      <c r="G5313" s="14"/>
      <c r="H5313" s="14"/>
      <c r="I5313" s="15"/>
      <c r="J5313" s="77"/>
      <c r="K5313" s="92"/>
    </row>
    <row r="5314" spans="1:11" ht="13.2" x14ac:dyDescent="0.25">
      <c r="A5314" s="14"/>
      <c r="B5314" s="14"/>
      <c r="C5314" s="14"/>
      <c r="D5314" s="16"/>
      <c r="E5314" s="16"/>
      <c r="F5314" s="14"/>
      <c r="G5314" s="14"/>
      <c r="H5314" s="14"/>
      <c r="I5314" s="15"/>
      <c r="J5314" s="77"/>
      <c r="K5314" s="92"/>
    </row>
    <row r="5315" spans="1:11" ht="13.2" x14ac:dyDescent="0.25">
      <c r="A5315" s="14"/>
      <c r="B5315" s="14"/>
      <c r="C5315" s="14"/>
      <c r="D5315" s="16"/>
      <c r="E5315" s="16"/>
      <c r="F5315" s="14"/>
      <c r="G5315" s="14"/>
      <c r="H5315" s="14"/>
      <c r="I5315" s="15"/>
      <c r="J5315" s="77"/>
      <c r="K5315" s="92"/>
    </row>
    <row r="5316" spans="1:11" ht="13.2" x14ac:dyDescent="0.25">
      <c r="A5316" s="14"/>
      <c r="B5316" s="14"/>
      <c r="C5316" s="14"/>
      <c r="D5316" s="16"/>
      <c r="E5316" s="16"/>
      <c r="F5316" s="14"/>
      <c r="G5316" s="14"/>
      <c r="H5316" s="14"/>
      <c r="I5316" s="15"/>
      <c r="J5316" s="77"/>
      <c r="K5316" s="92"/>
    </row>
    <row r="5317" spans="1:11" ht="13.2" x14ac:dyDescent="0.25">
      <c r="A5317" s="14"/>
      <c r="B5317" s="14"/>
      <c r="C5317" s="14"/>
      <c r="D5317" s="16"/>
      <c r="E5317" s="16"/>
      <c r="F5317" s="14"/>
      <c r="G5317" s="14"/>
      <c r="H5317" s="14"/>
      <c r="I5317" s="15"/>
      <c r="J5317" s="77"/>
      <c r="K5317" s="92"/>
    </row>
    <row r="5318" spans="1:11" ht="13.2" x14ac:dyDescent="0.25">
      <c r="A5318" s="14"/>
      <c r="B5318" s="14"/>
      <c r="C5318" s="14"/>
      <c r="D5318" s="16"/>
      <c r="E5318" s="16"/>
      <c r="F5318" s="14"/>
      <c r="G5318" s="14"/>
      <c r="H5318" s="14"/>
      <c r="I5318" s="15"/>
      <c r="J5318" s="77"/>
      <c r="K5318" s="92"/>
    </row>
    <row r="5319" spans="1:11" ht="13.2" x14ac:dyDescent="0.25">
      <c r="A5319" s="14"/>
      <c r="B5319" s="14"/>
      <c r="C5319" s="14"/>
      <c r="D5319" s="16"/>
      <c r="E5319" s="16"/>
      <c r="F5319" s="14"/>
      <c r="G5319" s="14"/>
      <c r="H5319" s="14"/>
      <c r="I5319" s="15"/>
      <c r="J5319" s="77"/>
      <c r="K5319" s="92"/>
    </row>
    <row r="5320" spans="1:11" ht="13.2" x14ac:dyDescent="0.25">
      <c r="A5320" s="14"/>
      <c r="B5320" s="14"/>
      <c r="C5320" s="14"/>
      <c r="D5320" s="16"/>
      <c r="E5320" s="16"/>
      <c r="F5320" s="14"/>
      <c r="G5320" s="14"/>
      <c r="H5320" s="14"/>
      <c r="I5320" s="15"/>
      <c r="J5320" s="77"/>
      <c r="K5320" s="92"/>
    </row>
    <row r="5321" spans="1:11" ht="13.2" x14ac:dyDescent="0.25">
      <c r="A5321" s="14"/>
      <c r="B5321" s="14"/>
      <c r="C5321" s="14"/>
      <c r="D5321" s="16"/>
      <c r="E5321" s="16"/>
      <c r="F5321" s="14"/>
      <c r="G5321" s="14"/>
      <c r="H5321" s="14"/>
      <c r="I5321" s="15"/>
      <c r="J5321" s="77"/>
      <c r="K5321" s="92"/>
    </row>
    <row r="5322" spans="1:11" ht="13.2" x14ac:dyDescent="0.25">
      <c r="A5322" s="14"/>
      <c r="B5322" s="14"/>
      <c r="C5322" s="14"/>
      <c r="D5322" s="16"/>
      <c r="E5322" s="16"/>
      <c r="F5322" s="14"/>
      <c r="G5322" s="14"/>
      <c r="H5322" s="14"/>
      <c r="I5322" s="15"/>
      <c r="J5322" s="77"/>
      <c r="K5322" s="92"/>
    </row>
    <row r="5323" spans="1:11" ht="13.2" x14ac:dyDescent="0.25">
      <c r="A5323" s="14"/>
      <c r="B5323" s="14"/>
      <c r="C5323" s="14"/>
      <c r="D5323" s="16"/>
      <c r="E5323" s="16"/>
      <c r="F5323" s="14"/>
      <c r="G5323" s="14"/>
      <c r="H5323" s="14"/>
      <c r="I5323" s="15"/>
      <c r="J5323" s="77"/>
      <c r="K5323" s="92"/>
    </row>
    <row r="5324" spans="1:11" ht="13.2" x14ac:dyDescent="0.25">
      <c r="A5324" s="14"/>
      <c r="B5324" s="14"/>
      <c r="C5324" s="14"/>
      <c r="D5324" s="16"/>
      <c r="E5324" s="16"/>
      <c r="F5324" s="14"/>
      <c r="G5324" s="14"/>
      <c r="H5324" s="14"/>
      <c r="I5324" s="15"/>
      <c r="J5324" s="77"/>
      <c r="K5324" s="92"/>
    </row>
    <row r="5325" spans="1:11" ht="13.2" x14ac:dyDescent="0.25">
      <c r="A5325" s="14"/>
      <c r="B5325" s="14"/>
      <c r="C5325" s="14"/>
      <c r="D5325" s="16"/>
      <c r="E5325" s="16"/>
      <c r="F5325" s="14"/>
      <c r="G5325" s="14"/>
      <c r="H5325" s="14"/>
      <c r="I5325" s="15"/>
      <c r="J5325" s="77"/>
      <c r="K5325" s="92"/>
    </row>
    <row r="5326" spans="1:11" ht="13.2" x14ac:dyDescent="0.25">
      <c r="A5326" s="14"/>
      <c r="B5326" s="14"/>
      <c r="C5326" s="14"/>
      <c r="D5326" s="16"/>
      <c r="E5326" s="16"/>
      <c r="F5326" s="14"/>
      <c r="G5326" s="14"/>
      <c r="H5326" s="14"/>
      <c r="I5326" s="15"/>
      <c r="J5326" s="77"/>
      <c r="K5326" s="92"/>
    </row>
    <row r="5327" spans="1:11" ht="13.2" x14ac:dyDescent="0.25">
      <c r="A5327" s="14"/>
      <c r="B5327" s="14"/>
      <c r="C5327" s="14"/>
      <c r="D5327" s="16"/>
      <c r="E5327" s="16"/>
      <c r="F5327" s="14"/>
      <c r="G5327" s="14"/>
      <c r="H5327" s="14"/>
      <c r="I5327" s="15"/>
      <c r="J5327" s="77"/>
      <c r="K5327" s="92"/>
    </row>
    <row r="5328" spans="1:11" ht="13.2" x14ac:dyDescent="0.25">
      <c r="A5328" s="14"/>
      <c r="B5328" s="14"/>
      <c r="C5328" s="14"/>
      <c r="D5328" s="16"/>
      <c r="E5328" s="16"/>
      <c r="F5328" s="14"/>
      <c r="G5328" s="14"/>
      <c r="H5328" s="14"/>
      <c r="I5328" s="15"/>
      <c r="J5328" s="77"/>
      <c r="K5328" s="92"/>
    </row>
    <row r="5329" spans="1:11" ht="13.2" x14ac:dyDescent="0.25">
      <c r="A5329" s="14"/>
      <c r="B5329" s="14"/>
      <c r="C5329" s="14"/>
      <c r="D5329" s="16"/>
      <c r="E5329" s="16"/>
      <c r="F5329" s="14"/>
      <c r="G5329" s="14"/>
      <c r="H5329" s="14"/>
      <c r="I5329" s="15"/>
      <c r="J5329" s="77"/>
      <c r="K5329" s="92"/>
    </row>
    <row r="5330" spans="1:11" ht="13.2" x14ac:dyDescent="0.25">
      <c r="A5330" s="14"/>
      <c r="B5330" s="14"/>
      <c r="C5330" s="14"/>
      <c r="D5330" s="16"/>
      <c r="E5330" s="16"/>
      <c r="F5330" s="14"/>
      <c r="G5330" s="14"/>
      <c r="H5330" s="14"/>
      <c r="I5330" s="15"/>
      <c r="J5330" s="77"/>
      <c r="K5330" s="92"/>
    </row>
    <row r="5331" spans="1:11" ht="13.2" x14ac:dyDescent="0.25">
      <c r="A5331" s="14"/>
      <c r="B5331" s="14"/>
      <c r="C5331" s="14"/>
      <c r="D5331" s="16"/>
      <c r="E5331" s="16"/>
      <c r="F5331" s="14"/>
      <c r="G5331" s="14"/>
      <c r="H5331" s="14"/>
      <c r="I5331" s="15"/>
      <c r="J5331" s="77"/>
      <c r="K5331" s="92"/>
    </row>
    <row r="5332" spans="1:11" ht="13.2" x14ac:dyDescent="0.25">
      <c r="A5332" s="14"/>
      <c r="B5332" s="14"/>
      <c r="C5332" s="14"/>
      <c r="D5332" s="16"/>
      <c r="E5332" s="16"/>
      <c r="F5332" s="14"/>
      <c r="G5332" s="14"/>
      <c r="H5332" s="14"/>
      <c r="I5332" s="15"/>
      <c r="J5332" s="77"/>
      <c r="K5332" s="92"/>
    </row>
    <row r="5333" spans="1:11" ht="13.2" x14ac:dyDescent="0.25">
      <c r="A5333" s="14"/>
      <c r="B5333" s="14"/>
      <c r="C5333" s="14"/>
      <c r="D5333" s="16"/>
      <c r="E5333" s="16"/>
      <c r="F5333" s="14"/>
      <c r="G5333" s="14"/>
      <c r="H5333" s="14"/>
      <c r="I5333" s="15"/>
      <c r="J5333" s="77"/>
      <c r="K5333" s="92"/>
    </row>
    <row r="5334" spans="1:11" ht="13.2" x14ac:dyDescent="0.25">
      <c r="A5334" s="14"/>
      <c r="B5334" s="14"/>
      <c r="C5334" s="14"/>
      <c r="D5334" s="16"/>
      <c r="E5334" s="16"/>
      <c r="F5334" s="14"/>
      <c r="G5334" s="14"/>
      <c r="H5334" s="14"/>
      <c r="I5334" s="15"/>
      <c r="J5334" s="77"/>
      <c r="K5334" s="92"/>
    </row>
    <row r="5335" spans="1:11" ht="13.2" x14ac:dyDescent="0.25">
      <c r="A5335" s="14"/>
      <c r="B5335" s="14"/>
      <c r="C5335" s="14"/>
      <c r="D5335" s="16"/>
      <c r="E5335" s="16"/>
      <c r="F5335" s="14"/>
      <c r="G5335" s="14"/>
      <c r="H5335" s="14"/>
      <c r="I5335" s="15"/>
      <c r="J5335" s="77"/>
      <c r="K5335" s="92"/>
    </row>
    <row r="5336" spans="1:11" ht="13.2" x14ac:dyDescent="0.25">
      <c r="A5336" s="14"/>
      <c r="B5336" s="14"/>
      <c r="C5336" s="14"/>
      <c r="D5336" s="16"/>
      <c r="E5336" s="16"/>
      <c r="F5336" s="14"/>
      <c r="G5336" s="14"/>
      <c r="H5336" s="14"/>
      <c r="I5336" s="15"/>
      <c r="J5336" s="77"/>
      <c r="K5336" s="92"/>
    </row>
    <row r="5337" spans="1:11" ht="13.2" x14ac:dyDescent="0.25">
      <c r="A5337" s="14"/>
      <c r="B5337" s="14"/>
      <c r="C5337" s="14"/>
      <c r="D5337" s="16"/>
      <c r="E5337" s="16"/>
      <c r="F5337" s="14"/>
      <c r="G5337" s="14"/>
      <c r="H5337" s="14"/>
      <c r="I5337" s="15"/>
      <c r="J5337" s="77"/>
      <c r="K5337" s="92"/>
    </row>
    <row r="5338" spans="1:11" ht="13.2" x14ac:dyDescent="0.25">
      <c r="A5338" s="14"/>
      <c r="B5338" s="14"/>
      <c r="C5338" s="14"/>
      <c r="D5338" s="16"/>
      <c r="E5338" s="16"/>
      <c r="F5338" s="14"/>
      <c r="G5338" s="14"/>
      <c r="H5338" s="14"/>
      <c r="I5338" s="15"/>
      <c r="J5338" s="77"/>
      <c r="K5338" s="92"/>
    </row>
    <row r="5339" spans="1:11" ht="13.2" x14ac:dyDescent="0.25">
      <c r="A5339" s="14"/>
      <c r="B5339" s="14"/>
      <c r="C5339" s="14"/>
      <c r="D5339" s="16"/>
      <c r="E5339" s="16"/>
      <c r="F5339" s="14"/>
      <c r="G5339" s="14"/>
      <c r="H5339" s="14"/>
      <c r="I5339" s="15"/>
      <c r="J5339" s="77"/>
      <c r="K5339" s="92"/>
    </row>
    <row r="5340" spans="1:11" ht="13.2" x14ac:dyDescent="0.25">
      <c r="A5340" s="14"/>
      <c r="B5340" s="14"/>
      <c r="C5340" s="14"/>
      <c r="D5340" s="16"/>
      <c r="E5340" s="16"/>
      <c r="F5340" s="14"/>
      <c r="G5340" s="14"/>
      <c r="H5340" s="14"/>
      <c r="I5340" s="15"/>
      <c r="J5340" s="77"/>
      <c r="K5340" s="92"/>
    </row>
    <row r="5341" spans="1:11" ht="13.2" x14ac:dyDescent="0.25">
      <c r="A5341" s="14"/>
      <c r="B5341" s="14"/>
      <c r="C5341" s="14"/>
      <c r="D5341" s="16"/>
      <c r="E5341" s="16"/>
      <c r="F5341" s="14"/>
      <c r="G5341" s="14"/>
      <c r="H5341" s="14"/>
      <c r="I5341" s="15"/>
      <c r="J5341" s="77"/>
      <c r="K5341" s="92"/>
    </row>
    <row r="5342" spans="1:11" ht="13.2" x14ac:dyDescent="0.25">
      <c r="A5342" s="14"/>
      <c r="B5342" s="14"/>
      <c r="C5342" s="14"/>
      <c r="D5342" s="16"/>
      <c r="E5342" s="16"/>
      <c r="F5342" s="14"/>
      <c r="G5342" s="14"/>
      <c r="H5342" s="14"/>
      <c r="I5342" s="15"/>
      <c r="J5342" s="77"/>
      <c r="K5342" s="92"/>
    </row>
    <row r="5343" spans="1:11" ht="13.2" x14ac:dyDescent="0.25">
      <c r="A5343" s="14"/>
      <c r="B5343" s="14"/>
      <c r="C5343" s="14"/>
      <c r="D5343" s="16"/>
      <c r="E5343" s="16"/>
      <c r="F5343" s="14"/>
      <c r="G5343" s="14"/>
      <c r="H5343" s="14"/>
      <c r="I5343" s="15"/>
      <c r="J5343" s="77"/>
      <c r="K5343" s="92"/>
    </row>
    <row r="5344" spans="1:11" ht="13.2" x14ac:dyDescent="0.25">
      <c r="A5344" s="14"/>
      <c r="B5344" s="14"/>
      <c r="C5344" s="14"/>
      <c r="D5344" s="16"/>
      <c r="E5344" s="16"/>
      <c r="F5344" s="14"/>
      <c r="G5344" s="14"/>
      <c r="H5344" s="14"/>
      <c r="I5344" s="15"/>
      <c r="J5344" s="77"/>
      <c r="K5344" s="92"/>
    </row>
    <row r="5345" spans="1:11" ht="13.2" x14ac:dyDescent="0.25">
      <c r="A5345" s="14"/>
      <c r="B5345" s="14"/>
      <c r="C5345" s="14"/>
      <c r="D5345" s="16"/>
      <c r="E5345" s="16"/>
      <c r="F5345" s="14"/>
      <c r="G5345" s="14"/>
      <c r="H5345" s="14"/>
      <c r="I5345" s="15"/>
      <c r="J5345" s="77"/>
      <c r="K5345" s="92"/>
    </row>
    <row r="5346" spans="1:11" ht="13.2" x14ac:dyDescent="0.25">
      <c r="A5346" s="14"/>
      <c r="B5346" s="14"/>
      <c r="C5346" s="14"/>
      <c r="D5346" s="16"/>
      <c r="E5346" s="16"/>
      <c r="F5346" s="14"/>
      <c r="G5346" s="14"/>
      <c r="H5346" s="14"/>
      <c r="I5346" s="15"/>
      <c r="J5346" s="77"/>
      <c r="K5346" s="92"/>
    </row>
    <row r="5347" spans="1:11" ht="13.2" x14ac:dyDescent="0.25">
      <c r="A5347" s="14"/>
      <c r="B5347" s="14"/>
      <c r="C5347" s="14"/>
      <c r="D5347" s="16"/>
      <c r="E5347" s="16"/>
      <c r="F5347" s="14"/>
      <c r="G5347" s="14"/>
      <c r="H5347" s="14"/>
      <c r="I5347" s="15"/>
      <c r="J5347" s="77"/>
      <c r="K5347" s="92"/>
    </row>
    <row r="5348" spans="1:11" ht="13.2" x14ac:dyDescent="0.25">
      <c r="A5348" s="14"/>
      <c r="B5348" s="14"/>
      <c r="C5348" s="14"/>
      <c r="D5348" s="16"/>
      <c r="E5348" s="16"/>
      <c r="F5348" s="14"/>
      <c r="G5348" s="14"/>
      <c r="H5348" s="14"/>
      <c r="I5348" s="15"/>
      <c r="J5348" s="77"/>
      <c r="K5348" s="92"/>
    </row>
    <row r="5349" spans="1:11" ht="13.2" x14ac:dyDescent="0.25">
      <c r="A5349" s="14"/>
      <c r="B5349" s="14"/>
      <c r="C5349" s="14"/>
      <c r="D5349" s="16"/>
      <c r="E5349" s="16"/>
      <c r="F5349" s="14"/>
      <c r="G5349" s="14"/>
      <c r="H5349" s="14"/>
      <c r="I5349" s="15"/>
      <c r="J5349" s="77"/>
      <c r="K5349" s="92"/>
    </row>
    <row r="5350" spans="1:11" ht="13.2" x14ac:dyDescent="0.25">
      <c r="A5350" s="14"/>
      <c r="B5350" s="14"/>
      <c r="C5350" s="14"/>
      <c r="D5350" s="16"/>
      <c r="E5350" s="16"/>
      <c r="F5350" s="14"/>
      <c r="G5350" s="14"/>
      <c r="H5350" s="14"/>
      <c r="I5350" s="15"/>
      <c r="J5350" s="77"/>
      <c r="K5350" s="92"/>
    </row>
    <row r="5351" spans="1:11" ht="13.2" x14ac:dyDescent="0.25">
      <c r="A5351" s="14"/>
      <c r="B5351" s="14"/>
      <c r="C5351" s="14"/>
      <c r="D5351" s="16"/>
      <c r="E5351" s="16"/>
      <c r="F5351" s="14"/>
      <c r="G5351" s="14"/>
      <c r="H5351" s="14"/>
      <c r="I5351" s="15"/>
      <c r="J5351" s="77"/>
      <c r="K5351" s="92"/>
    </row>
    <row r="5352" spans="1:11" ht="13.2" x14ac:dyDescent="0.25">
      <c r="A5352" s="14"/>
      <c r="B5352" s="14"/>
      <c r="C5352" s="14"/>
      <c r="D5352" s="16"/>
      <c r="E5352" s="16"/>
      <c r="F5352" s="14"/>
      <c r="G5352" s="14"/>
      <c r="H5352" s="14"/>
      <c r="I5352" s="15"/>
      <c r="J5352" s="77"/>
      <c r="K5352" s="92"/>
    </row>
    <row r="5353" spans="1:11" ht="13.2" x14ac:dyDescent="0.25">
      <c r="A5353" s="14"/>
      <c r="B5353" s="14"/>
      <c r="C5353" s="14"/>
      <c r="D5353" s="16"/>
      <c r="E5353" s="16"/>
      <c r="F5353" s="14"/>
      <c r="G5353" s="14"/>
      <c r="H5353" s="14"/>
      <c r="I5353" s="15"/>
      <c r="J5353" s="77"/>
      <c r="K5353" s="92"/>
    </row>
    <row r="5354" spans="1:11" ht="13.2" x14ac:dyDescent="0.25">
      <c r="A5354" s="14"/>
      <c r="B5354" s="14"/>
      <c r="C5354" s="14"/>
      <c r="D5354" s="16"/>
      <c r="E5354" s="16"/>
      <c r="F5354" s="14"/>
      <c r="G5354" s="14"/>
      <c r="H5354" s="14"/>
      <c r="I5354" s="15"/>
      <c r="J5354" s="77"/>
      <c r="K5354" s="92"/>
    </row>
    <row r="5355" spans="1:11" ht="13.2" x14ac:dyDescent="0.25">
      <c r="A5355" s="14"/>
      <c r="B5355" s="14"/>
      <c r="C5355" s="14"/>
      <c r="D5355" s="16"/>
      <c r="E5355" s="16"/>
      <c r="F5355" s="14"/>
      <c r="G5355" s="14"/>
      <c r="H5355" s="14"/>
      <c r="I5355" s="15"/>
      <c r="J5355" s="77"/>
      <c r="K5355" s="92"/>
    </row>
    <row r="5356" spans="1:11" ht="13.2" x14ac:dyDescent="0.25">
      <c r="A5356" s="14"/>
      <c r="B5356" s="14"/>
      <c r="C5356" s="14"/>
      <c r="D5356" s="16"/>
      <c r="E5356" s="16"/>
      <c r="F5356" s="14"/>
      <c r="G5356" s="14"/>
      <c r="H5356" s="14"/>
      <c r="I5356" s="15"/>
      <c r="J5356" s="77"/>
      <c r="K5356" s="92"/>
    </row>
    <row r="5357" spans="1:11" ht="13.2" x14ac:dyDescent="0.25">
      <c r="A5357" s="14"/>
      <c r="B5357" s="14"/>
      <c r="C5357" s="14"/>
      <c r="D5357" s="16"/>
      <c r="E5357" s="16"/>
      <c r="F5357" s="14"/>
      <c r="G5357" s="14"/>
      <c r="H5357" s="14"/>
      <c r="I5357" s="15"/>
      <c r="J5357" s="77"/>
      <c r="K5357" s="92"/>
    </row>
    <row r="5358" spans="1:11" ht="13.2" x14ac:dyDescent="0.25">
      <c r="A5358" s="14"/>
      <c r="B5358" s="14"/>
      <c r="C5358" s="14"/>
      <c r="D5358" s="16"/>
      <c r="E5358" s="16"/>
      <c r="F5358" s="14"/>
      <c r="G5358" s="14"/>
      <c r="H5358" s="14"/>
      <c r="I5358" s="15"/>
      <c r="J5358" s="77"/>
      <c r="K5358" s="92"/>
    </row>
    <row r="5359" spans="1:11" ht="13.2" x14ac:dyDescent="0.25">
      <c r="A5359" s="14"/>
      <c r="B5359" s="14"/>
      <c r="C5359" s="14"/>
      <c r="D5359" s="16"/>
      <c r="E5359" s="16"/>
      <c r="F5359" s="14"/>
      <c r="G5359" s="14"/>
      <c r="H5359" s="14"/>
      <c r="I5359" s="15"/>
      <c r="J5359" s="77"/>
      <c r="K5359" s="92"/>
    </row>
    <row r="5360" spans="1:11" ht="13.2" x14ac:dyDescent="0.25">
      <c r="A5360" s="14"/>
      <c r="B5360" s="14"/>
      <c r="C5360" s="14"/>
      <c r="D5360" s="16"/>
      <c r="E5360" s="16"/>
      <c r="F5360" s="14"/>
      <c r="G5360" s="14"/>
      <c r="H5360" s="14"/>
      <c r="I5360" s="15"/>
      <c r="J5360" s="77"/>
      <c r="K5360" s="92"/>
    </row>
    <row r="5361" spans="1:11" ht="13.2" x14ac:dyDescent="0.25">
      <c r="A5361" s="14"/>
      <c r="B5361" s="14"/>
      <c r="C5361" s="14"/>
      <c r="D5361" s="16"/>
      <c r="E5361" s="16"/>
      <c r="F5361" s="14"/>
      <c r="G5361" s="14"/>
      <c r="H5361" s="14"/>
      <c r="I5361" s="15"/>
      <c r="J5361" s="77"/>
      <c r="K5361" s="92"/>
    </row>
    <row r="5362" spans="1:11" ht="13.2" x14ac:dyDescent="0.25">
      <c r="A5362" s="14"/>
      <c r="B5362" s="14"/>
      <c r="C5362" s="14"/>
      <c r="D5362" s="16"/>
      <c r="E5362" s="16"/>
      <c r="F5362" s="14"/>
      <c r="G5362" s="14"/>
      <c r="H5362" s="14"/>
      <c r="I5362" s="15"/>
      <c r="J5362" s="77"/>
      <c r="K5362" s="92"/>
    </row>
    <row r="5363" spans="1:11" ht="13.2" x14ac:dyDescent="0.25">
      <c r="A5363" s="14"/>
      <c r="B5363" s="14"/>
      <c r="C5363" s="14"/>
      <c r="D5363" s="16"/>
      <c r="E5363" s="16"/>
      <c r="F5363" s="14"/>
      <c r="G5363" s="14"/>
      <c r="H5363" s="14"/>
      <c r="I5363" s="15"/>
      <c r="J5363" s="77"/>
      <c r="K5363" s="92"/>
    </row>
    <row r="5364" spans="1:11" ht="13.2" x14ac:dyDescent="0.25">
      <c r="A5364" s="14"/>
      <c r="B5364" s="14"/>
      <c r="C5364" s="14"/>
      <c r="D5364" s="16"/>
      <c r="E5364" s="16"/>
      <c r="F5364" s="14"/>
      <c r="G5364" s="14"/>
      <c r="H5364" s="14"/>
      <c r="I5364" s="15"/>
      <c r="J5364" s="77"/>
      <c r="K5364" s="92"/>
    </row>
    <row r="5365" spans="1:11" ht="13.2" x14ac:dyDescent="0.25">
      <c r="A5365" s="14"/>
      <c r="B5365" s="14"/>
      <c r="C5365" s="14"/>
      <c r="D5365" s="16"/>
      <c r="E5365" s="16"/>
      <c r="F5365" s="14"/>
      <c r="G5365" s="14"/>
      <c r="H5365" s="14"/>
      <c r="I5365" s="15"/>
      <c r="J5365" s="77"/>
      <c r="K5365" s="92"/>
    </row>
    <row r="5366" spans="1:11" ht="13.2" x14ac:dyDescent="0.25">
      <c r="A5366" s="14"/>
      <c r="B5366" s="14"/>
      <c r="C5366" s="14"/>
      <c r="D5366" s="16"/>
      <c r="E5366" s="16"/>
      <c r="F5366" s="14"/>
      <c r="G5366" s="14"/>
      <c r="H5366" s="14"/>
      <c r="I5366" s="15"/>
      <c r="J5366" s="77"/>
      <c r="K5366" s="92"/>
    </row>
    <row r="5367" spans="1:11" ht="13.2" x14ac:dyDescent="0.25">
      <c r="A5367" s="14"/>
      <c r="B5367" s="14"/>
      <c r="C5367" s="14"/>
      <c r="D5367" s="16"/>
      <c r="E5367" s="16"/>
      <c r="F5367" s="14"/>
      <c r="G5367" s="14"/>
      <c r="H5367" s="14"/>
      <c r="I5367" s="15"/>
      <c r="J5367" s="77"/>
      <c r="K5367" s="92"/>
    </row>
    <row r="5368" spans="1:11" ht="13.2" x14ac:dyDescent="0.25">
      <c r="A5368" s="14"/>
      <c r="B5368" s="14"/>
      <c r="C5368" s="14"/>
      <c r="D5368" s="16"/>
      <c r="E5368" s="16"/>
      <c r="F5368" s="14"/>
      <c r="G5368" s="14"/>
      <c r="H5368" s="14"/>
      <c r="I5368" s="15"/>
      <c r="J5368" s="77"/>
      <c r="K5368" s="92"/>
    </row>
    <row r="5369" spans="1:11" ht="13.2" x14ac:dyDescent="0.25">
      <c r="A5369" s="14"/>
      <c r="B5369" s="14"/>
      <c r="C5369" s="14"/>
      <c r="D5369" s="16"/>
      <c r="E5369" s="16"/>
      <c r="F5369" s="14"/>
      <c r="G5369" s="14"/>
      <c r="H5369" s="14"/>
      <c r="I5369" s="15"/>
      <c r="J5369" s="77"/>
      <c r="K5369" s="92"/>
    </row>
    <row r="5370" spans="1:11" ht="13.2" x14ac:dyDescent="0.25">
      <c r="A5370" s="14"/>
      <c r="B5370" s="14"/>
      <c r="C5370" s="14"/>
      <c r="D5370" s="16"/>
      <c r="E5370" s="16"/>
      <c r="F5370" s="14"/>
      <c r="G5370" s="14"/>
      <c r="H5370" s="14"/>
      <c r="I5370" s="15"/>
      <c r="J5370" s="77"/>
      <c r="K5370" s="92"/>
    </row>
    <row r="5371" spans="1:11" ht="13.2" x14ac:dyDescent="0.25">
      <c r="A5371" s="14"/>
      <c r="B5371" s="14"/>
      <c r="C5371" s="14"/>
      <c r="D5371" s="16"/>
      <c r="E5371" s="16"/>
      <c r="F5371" s="14"/>
      <c r="G5371" s="14"/>
      <c r="H5371" s="14"/>
      <c r="I5371" s="15"/>
      <c r="J5371" s="77"/>
      <c r="K5371" s="92"/>
    </row>
    <row r="5372" spans="1:11" ht="13.2" x14ac:dyDescent="0.25">
      <c r="A5372" s="14"/>
      <c r="B5372" s="14"/>
      <c r="C5372" s="14"/>
      <c r="D5372" s="16"/>
      <c r="E5372" s="16"/>
      <c r="F5372" s="14"/>
      <c r="G5372" s="14"/>
      <c r="H5372" s="14"/>
      <c r="I5372" s="15"/>
      <c r="J5372" s="77"/>
      <c r="K5372" s="92"/>
    </row>
    <row r="5373" spans="1:11" ht="13.2" x14ac:dyDescent="0.25">
      <c r="A5373" s="14"/>
      <c r="B5373" s="14"/>
      <c r="C5373" s="14"/>
      <c r="D5373" s="16"/>
      <c r="E5373" s="16"/>
      <c r="F5373" s="14"/>
      <c r="G5373" s="14"/>
      <c r="H5373" s="14"/>
      <c r="I5373" s="15"/>
      <c r="J5373" s="77"/>
      <c r="K5373" s="92"/>
    </row>
    <row r="5374" spans="1:11" ht="13.2" x14ac:dyDescent="0.25">
      <c r="A5374" s="14"/>
      <c r="B5374" s="14"/>
      <c r="C5374" s="14"/>
      <c r="D5374" s="16"/>
      <c r="E5374" s="16"/>
      <c r="F5374" s="14"/>
      <c r="G5374" s="14"/>
      <c r="H5374" s="14"/>
      <c r="I5374" s="15"/>
      <c r="J5374" s="77"/>
      <c r="K5374" s="92"/>
    </row>
    <row r="5375" spans="1:11" ht="13.2" x14ac:dyDescent="0.25">
      <c r="A5375" s="14"/>
      <c r="B5375" s="14"/>
      <c r="C5375" s="14"/>
      <c r="D5375" s="16"/>
      <c r="E5375" s="16"/>
      <c r="F5375" s="14"/>
      <c r="G5375" s="14"/>
      <c r="H5375" s="14"/>
      <c r="I5375" s="15"/>
      <c r="J5375" s="77"/>
      <c r="K5375" s="92"/>
    </row>
    <row r="5376" spans="1:11" ht="13.2" x14ac:dyDescent="0.25">
      <c r="A5376" s="14"/>
      <c r="B5376" s="14"/>
      <c r="C5376" s="14"/>
      <c r="D5376" s="16"/>
      <c r="E5376" s="16"/>
      <c r="F5376" s="14"/>
      <c r="G5376" s="14"/>
      <c r="H5376" s="14"/>
      <c r="I5376" s="15"/>
      <c r="J5376" s="77"/>
      <c r="K5376" s="92"/>
    </row>
    <row r="5377" spans="1:11" ht="13.2" x14ac:dyDescent="0.25">
      <c r="A5377" s="14"/>
      <c r="B5377" s="14"/>
      <c r="C5377" s="14"/>
      <c r="D5377" s="16"/>
      <c r="E5377" s="16"/>
      <c r="F5377" s="14"/>
      <c r="G5377" s="14"/>
      <c r="H5377" s="14"/>
      <c r="I5377" s="15"/>
      <c r="J5377" s="77"/>
      <c r="K5377" s="92"/>
    </row>
    <row r="5378" spans="1:11" ht="13.2" x14ac:dyDescent="0.25">
      <c r="A5378" s="14"/>
      <c r="B5378" s="14"/>
      <c r="C5378" s="14"/>
      <c r="D5378" s="16"/>
      <c r="E5378" s="16"/>
      <c r="F5378" s="14"/>
      <c r="G5378" s="14"/>
      <c r="H5378" s="14"/>
      <c r="I5378" s="15"/>
      <c r="J5378" s="77"/>
      <c r="K5378" s="92"/>
    </row>
    <row r="5379" spans="1:11" ht="13.2" x14ac:dyDescent="0.25">
      <c r="A5379" s="14"/>
      <c r="B5379" s="14"/>
      <c r="C5379" s="14"/>
      <c r="D5379" s="16"/>
      <c r="E5379" s="16"/>
      <c r="F5379" s="14"/>
      <c r="G5379" s="14"/>
      <c r="H5379" s="14"/>
      <c r="I5379" s="15"/>
      <c r="J5379" s="77"/>
      <c r="K5379" s="92"/>
    </row>
    <row r="5380" spans="1:11" ht="13.2" x14ac:dyDescent="0.25">
      <c r="A5380" s="14"/>
      <c r="B5380" s="14"/>
      <c r="C5380" s="14"/>
      <c r="D5380" s="16"/>
      <c r="E5380" s="16"/>
      <c r="F5380" s="14"/>
      <c r="G5380" s="14"/>
      <c r="H5380" s="14"/>
      <c r="I5380" s="15"/>
      <c r="J5380" s="77"/>
      <c r="K5380" s="92"/>
    </row>
    <row r="5381" spans="1:11" ht="13.2" x14ac:dyDescent="0.25">
      <c r="A5381" s="14"/>
      <c r="B5381" s="14"/>
      <c r="C5381" s="14"/>
      <c r="D5381" s="16"/>
      <c r="E5381" s="16"/>
      <c r="F5381" s="14"/>
      <c r="G5381" s="14"/>
      <c r="H5381" s="14"/>
      <c r="I5381" s="15"/>
      <c r="J5381" s="77"/>
      <c r="K5381" s="92"/>
    </row>
    <row r="5382" spans="1:11" ht="13.2" x14ac:dyDescent="0.25">
      <c r="A5382" s="14"/>
      <c r="B5382" s="14"/>
      <c r="C5382" s="14"/>
      <c r="D5382" s="16"/>
      <c r="E5382" s="16"/>
      <c r="F5382" s="14"/>
      <c r="G5382" s="14"/>
      <c r="H5382" s="14"/>
      <c r="I5382" s="15"/>
      <c r="J5382" s="77"/>
      <c r="K5382" s="92"/>
    </row>
    <row r="5383" spans="1:11" ht="13.2" x14ac:dyDescent="0.25">
      <c r="A5383" s="14"/>
      <c r="B5383" s="14"/>
      <c r="C5383" s="14"/>
      <c r="D5383" s="16"/>
      <c r="E5383" s="16"/>
      <c r="F5383" s="14"/>
      <c r="G5383" s="14"/>
      <c r="H5383" s="14"/>
      <c r="I5383" s="15"/>
      <c r="J5383" s="77"/>
      <c r="K5383" s="92"/>
    </row>
    <row r="5384" spans="1:11" ht="13.2" x14ac:dyDescent="0.25">
      <c r="A5384" s="14"/>
      <c r="B5384" s="14"/>
      <c r="C5384" s="14"/>
      <c r="D5384" s="16"/>
      <c r="E5384" s="16"/>
      <c r="F5384" s="14"/>
      <c r="G5384" s="14"/>
      <c r="H5384" s="14"/>
      <c r="I5384" s="15"/>
      <c r="J5384" s="77"/>
      <c r="K5384" s="92"/>
    </row>
    <row r="5385" spans="1:11" ht="13.2" x14ac:dyDescent="0.25">
      <c r="A5385" s="14"/>
      <c r="B5385" s="14"/>
      <c r="C5385" s="14"/>
      <c r="D5385" s="16"/>
      <c r="E5385" s="16"/>
      <c r="F5385" s="14"/>
      <c r="G5385" s="14"/>
      <c r="H5385" s="14"/>
      <c r="I5385" s="15"/>
      <c r="J5385" s="77"/>
      <c r="K5385" s="92"/>
    </row>
    <row r="5386" spans="1:11" ht="13.2" x14ac:dyDescent="0.25">
      <c r="A5386" s="14"/>
      <c r="B5386" s="14"/>
      <c r="C5386" s="14"/>
      <c r="D5386" s="16"/>
      <c r="E5386" s="16"/>
      <c r="F5386" s="14"/>
      <c r="G5386" s="14"/>
      <c r="H5386" s="14"/>
      <c r="I5386" s="15"/>
      <c r="J5386" s="77"/>
      <c r="K5386" s="92"/>
    </row>
    <row r="5387" spans="1:11" ht="13.2" x14ac:dyDescent="0.25">
      <c r="A5387" s="14"/>
      <c r="B5387" s="14"/>
      <c r="C5387" s="14"/>
      <c r="D5387" s="16"/>
      <c r="E5387" s="16"/>
      <c r="F5387" s="14"/>
      <c r="G5387" s="14"/>
      <c r="H5387" s="14"/>
      <c r="I5387" s="15"/>
      <c r="J5387" s="77"/>
      <c r="K5387" s="92"/>
    </row>
    <row r="5388" spans="1:11" ht="13.2" x14ac:dyDescent="0.25">
      <c r="A5388" s="14"/>
      <c r="B5388" s="14"/>
      <c r="C5388" s="14"/>
      <c r="D5388" s="16"/>
      <c r="E5388" s="16"/>
      <c r="F5388" s="14"/>
      <c r="G5388" s="14"/>
      <c r="H5388" s="14"/>
      <c r="I5388" s="15"/>
      <c r="J5388" s="77"/>
      <c r="K5388" s="92"/>
    </row>
    <row r="5389" spans="1:11" ht="13.2" x14ac:dyDescent="0.25">
      <c r="A5389" s="14"/>
      <c r="B5389" s="14"/>
      <c r="C5389" s="14"/>
      <c r="D5389" s="16"/>
      <c r="E5389" s="16"/>
      <c r="F5389" s="14"/>
      <c r="G5389" s="14"/>
      <c r="H5389" s="14"/>
      <c r="I5389" s="15"/>
      <c r="J5389" s="77"/>
      <c r="K5389" s="92"/>
    </row>
    <row r="5390" spans="1:11" ht="13.2" x14ac:dyDescent="0.25">
      <c r="A5390" s="14"/>
      <c r="B5390" s="14"/>
      <c r="C5390" s="14"/>
      <c r="D5390" s="16"/>
      <c r="E5390" s="16"/>
      <c r="F5390" s="14"/>
      <c r="G5390" s="14"/>
      <c r="H5390" s="14"/>
      <c r="I5390" s="15"/>
      <c r="J5390" s="77"/>
      <c r="K5390" s="92"/>
    </row>
    <row r="5391" spans="1:11" ht="13.2" x14ac:dyDescent="0.25">
      <c r="A5391" s="14"/>
      <c r="B5391" s="14"/>
      <c r="C5391" s="14"/>
      <c r="D5391" s="16"/>
      <c r="E5391" s="16"/>
      <c r="F5391" s="14"/>
      <c r="G5391" s="14"/>
      <c r="H5391" s="14"/>
      <c r="I5391" s="15"/>
      <c r="J5391" s="77"/>
      <c r="K5391" s="92"/>
    </row>
    <row r="5392" spans="1:11" ht="13.2" x14ac:dyDescent="0.25">
      <c r="A5392" s="14"/>
      <c r="B5392" s="14"/>
      <c r="C5392" s="14"/>
      <c r="D5392" s="16"/>
      <c r="E5392" s="16"/>
      <c r="F5392" s="14"/>
      <c r="G5392" s="14"/>
      <c r="H5392" s="14"/>
      <c r="I5392" s="15"/>
      <c r="J5392" s="77"/>
      <c r="K5392" s="92"/>
    </row>
    <row r="5393" spans="1:11" ht="13.2" x14ac:dyDescent="0.25">
      <c r="A5393" s="14"/>
      <c r="B5393" s="14"/>
      <c r="C5393" s="14"/>
      <c r="D5393" s="16"/>
      <c r="E5393" s="16"/>
      <c r="F5393" s="14"/>
      <c r="G5393" s="14"/>
      <c r="H5393" s="14"/>
      <c r="I5393" s="15"/>
      <c r="J5393" s="77"/>
      <c r="K5393" s="92"/>
    </row>
    <row r="5394" spans="1:11" ht="13.2" x14ac:dyDescent="0.25">
      <c r="A5394" s="14"/>
      <c r="B5394" s="14"/>
      <c r="C5394" s="14"/>
      <c r="D5394" s="16"/>
      <c r="E5394" s="16"/>
      <c r="F5394" s="14"/>
      <c r="G5394" s="14"/>
      <c r="H5394" s="14"/>
      <c r="I5394" s="15"/>
      <c r="J5394" s="77"/>
      <c r="K5394" s="92"/>
    </row>
    <row r="5395" spans="1:11" ht="13.2" x14ac:dyDescent="0.25">
      <c r="A5395" s="14"/>
      <c r="B5395" s="14"/>
      <c r="C5395" s="14"/>
      <c r="D5395" s="16"/>
      <c r="E5395" s="16"/>
      <c r="F5395" s="14"/>
      <c r="G5395" s="14"/>
      <c r="H5395" s="14"/>
      <c r="I5395" s="15"/>
      <c r="J5395" s="77"/>
      <c r="K5395" s="92"/>
    </row>
    <row r="5396" spans="1:11" ht="13.2" x14ac:dyDescent="0.25">
      <c r="A5396" s="14"/>
      <c r="B5396" s="14"/>
      <c r="C5396" s="14"/>
      <c r="D5396" s="16"/>
      <c r="E5396" s="16"/>
      <c r="F5396" s="14"/>
      <c r="G5396" s="14"/>
      <c r="H5396" s="14"/>
      <c r="I5396" s="15"/>
      <c r="J5396" s="77"/>
      <c r="K5396" s="92"/>
    </row>
    <row r="5397" spans="1:11" ht="13.2" x14ac:dyDescent="0.25">
      <c r="A5397" s="14"/>
      <c r="B5397" s="14"/>
      <c r="C5397" s="14"/>
      <c r="D5397" s="16"/>
      <c r="E5397" s="16"/>
      <c r="F5397" s="14"/>
      <c r="G5397" s="14"/>
      <c r="H5397" s="14"/>
      <c r="I5397" s="15"/>
      <c r="J5397" s="77"/>
      <c r="K5397" s="92"/>
    </row>
    <row r="5398" spans="1:11" ht="13.2" x14ac:dyDescent="0.25">
      <c r="A5398" s="14"/>
      <c r="B5398" s="14"/>
      <c r="C5398" s="14"/>
      <c r="D5398" s="16"/>
      <c r="E5398" s="16"/>
      <c r="F5398" s="14"/>
      <c r="G5398" s="14"/>
      <c r="H5398" s="14"/>
      <c r="I5398" s="15"/>
      <c r="J5398" s="77"/>
      <c r="K5398" s="92"/>
    </row>
    <row r="5399" spans="1:11" ht="13.2" x14ac:dyDescent="0.25">
      <c r="A5399" s="14"/>
      <c r="B5399" s="14"/>
      <c r="C5399" s="14"/>
      <c r="D5399" s="16"/>
      <c r="E5399" s="16"/>
      <c r="F5399" s="14"/>
      <c r="G5399" s="14"/>
      <c r="H5399" s="14"/>
      <c r="I5399" s="15"/>
      <c r="J5399" s="77"/>
      <c r="K5399" s="92"/>
    </row>
    <row r="5400" spans="1:11" ht="13.2" x14ac:dyDescent="0.25">
      <c r="A5400" s="14"/>
      <c r="B5400" s="14"/>
      <c r="C5400" s="14"/>
      <c r="D5400" s="16"/>
      <c r="E5400" s="16"/>
      <c r="F5400" s="14"/>
      <c r="G5400" s="14"/>
      <c r="H5400" s="14"/>
      <c r="I5400" s="15"/>
      <c r="J5400" s="77"/>
      <c r="K5400" s="92"/>
    </row>
    <row r="5401" spans="1:11" ht="13.2" x14ac:dyDescent="0.25">
      <c r="A5401" s="14"/>
      <c r="B5401" s="14"/>
      <c r="C5401" s="14"/>
      <c r="D5401" s="16"/>
      <c r="E5401" s="16"/>
      <c r="F5401" s="14"/>
      <c r="G5401" s="14"/>
      <c r="H5401" s="14"/>
      <c r="I5401" s="15"/>
      <c r="J5401" s="77"/>
      <c r="K5401" s="92"/>
    </row>
    <row r="5402" spans="1:11" ht="13.2" x14ac:dyDescent="0.25">
      <c r="A5402" s="14"/>
      <c r="B5402" s="14"/>
      <c r="C5402" s="14"/>
      <c r="D5402" s="16"/>
      <c r="E5402" s="16"/>
      <c r="F5402" s="14"/>
      <c r="G5402" s="14"/>
      <c r="H5402" s="14"/>
      <c r="I5402" s="15"/>
      <c r="J5402" s="77"/>
      <c r="K5402" s="92"/>
    </row>
    <row r="5403" spans="1:11" ht="13.2" x14ac:dyDescent="0.25">
      <c r="A5403" s="14"/>
      <c r="B5403" s="14"/>
      <c r="C5403" s="14"/>
      <c r="D5403" s="16"/>
      <c r="E5403" s="16"/>
      <c r="F5403" s="14"/>
      <c r="G5403" s="14"/>
      <c r="H5403" s="14"/>
      <c r="I5403" s="15"/>
      <c r="J5403" s="77"/>
      <c r="K5403" s="92"/>
    </row>
    <row r="5404" spans="1:11" ht="13.2" x14ac:dyDescent="0.25">
      <c r="A5404" s="14"/>
      <c r="B5404" s="14"/>
      <c r="C5404" s="14"/>
      <c r="D5404" s="16"/>
      <c r="E5404" s="16"/>
      <c r="F5404" s="14"/>
      <c r="G5404" s="14"/>
      <c r="H5404" s="14"/>
      <c r="I5404" s="15"/>
      <c r="J5404" s="77"/>
      <c r="K5404" s="92"/>
    </row>
    <row r="5405" spans="1:11" ht="13.2" x14ac:dyDescent="0.25">
      <c r="A5405" s="14"/>
      <c r="B5405" s="14"/>
      <c r="C5405" s="14"/>
      <c r="D5405" s="16"/>
      <c r="E5405" s="16"/>
      <c r="F5405" s="14"/>
      <c r="G5405" s="14"/>
      <c r="H5405" s="14"/>
      <c r="I5405" s="15"/>
      <c r="J5405" s="77"/>
      <c r="K5405" s="92"/>
    </row>
    <row r="5406" spans="1:11" ht="13.2" x14ac:dyDescent="0.25">
      <c r="A5406" s="14"/>
      <c r="B5406" s="14"/>
      <c r="C5406" s="14"/>
      <c r="D5406" s="16"/>
      <c r="E5406" s="16"/>
      <c r="F5406" s="14"/>
      <c r="G5406" s="14"/>
      <c r="H5406" s="14"/>
      <c r="I5406" s="15"/>
      <c r="J5406" s="77"/>
      <c r="K5406" s="92"/>
    </row>
    <row r="5407" spans="1:11" ht="13.2" x14ac:dyDescent="0.25">
      <c r="A5407" s="14"/>
      <c r="B5407" s="14"/>
      <c r="C5407" s="14"/>
      <c r="D5407" s="16"/>
      <c r="E5407" s="16"/>
      <c r="F5407" s="14"/>
      <c r="G5407" s="14"/>
      <c r="H5407" s="14"/>
      <c r="I5407" s="15"/>
      <c r="J5407" s="77"/>
      <c r="K5407" s="92"/>
    </row>
    <row r="5408" spans="1:11" ht="13.2" x14ac:dyDescent="0.25">
      <c r="A5408" s="14"/>
      <c r="B5408" s="14"/>
      <c r="C5408" s="14"/>
      <c r="D5408" s="16"/>
      <c r="E5408" s="16"/>
      <c r="F5408" s="14"/>
      <c r="G5408" s="14"/>
      <c r="H5408" s="14"/>
      <c r="I5408" s="15"/>
      <c r="J5408" s="77"/>
      <c r="K5408" s="92"/>
    </row>
    <row r="5409" spans="1:11" ht="13.2" x14ac:dyDescent="0.25">
      <c r="A5409" s="14"/>
      <c r="B5409" s="14"/>
      <c r="C5409" s="14"/>
      <c r="D5409" s="16"/>
      <c r="E5409" s="16"/>
      <c r="F5409" s="14"/>
      <c r="G5409" s="14"/>
      <c r="H5409" s="14"/>
      <c r="I5409" s="15"/>
      <c r="J5409" s="77"/>
      <c r="K5409" s="92"/>
    </row>
    <row r="5410" spans="1:11" ht="13.2" x14ac:dyDescent="0.25">
      <c r="A5410" s="14"/>
      <c r="B5410" s="14"/>
      <c r="C5410" s="14"/>
      <c r="D5410" s="16"/>
      <c r="E5410" s="16"/>
      <c r="F5410" s="14"/>
      <c r="G5410" s="14"/>
      <c r="H5410" s="14"/>
      <c r="I5410" s="15"/>
      <c r="J5410" s="77"/>
      <c r="K5410" s="92"/>
    </row>
    <row r="5411" spans="1:11" ht="13.2" x14ac:dyDescent="0.25">
      <c r="A5411" s="14"/>
      <c r="B5411" s="14"/>
      <c r="C5411" s="14"/>
      <c r="D5411" s="16"/>
      <c r="E5411" s="16"/>
      <c r="F5411" s="14"/>
      <c r="G5411" s="14"/>
      <c r="H5411" s="14"/>
      <c r="I5411" s="15"/>
      <c r="J5411" s="77"/>
      <c r="K5411" s="92"/>
    </row>
    <row r="5412" spans="1:11" ht="13.2" x14ac:dyDescent="0.25">
      <c r="A5412" s="14"/>
      <c r="B5412" s="14"/>
      <c r="C5412" s="14"/>
      <c r="D5412" s="16"/>
      <c r="E5412" s="16"/>
      <c r="F5412" s="14"/>
      <c r="G5412" s="14"/>
      <c r="H5412" s="14"/>
      <c r="I5412" s="15"/>
      <c r="J5412" s="77"/>
      <c r="K5412" s="92"/>
    </row>
    <row r="5413" spans="1:11" ht="13.2" x14ac:dyDescent="0.25">
      <c r="A5413" s="14"/>
      <c r="B5413" s="14"/>
      <c r="C5413" s="14"/>
      <c r="D5413" s="16"/>
      <c r="E5413" s="16"/>
      <c r="F5413" s="14"/>
      <c r="G5413" s="14"/>
      <c r="H5413" s="14"/>
      <c r="I5413" s="15"/>
      <c r="J5413" s="77"/>
      <c r="K5413" s="92"/>
    </row>
    <row r="5414" spans="1:11" ht="13.2" x14ac:dyDescent="0.25">
      <c r="A5414" s="14"/>
      <c r="B5414" s="14"/>
      <c r="C5414" s="14"/>
      <c r="D5414" s="16"/>
      <c r="E5414" s="16"/>
      <c r="F5414" s="14"/>
      <c r="G5414" s="14"/>
      <c r="H5414" s="14"/>
      <c r="I5414" s="15"/>
      <c r="J5414" s="77"/>
      <c r="K5414" s="92"/>
    </row>
    <row r="5415" spans="1:11" ht="13.2" x14ac:dyDescent="0.25">
      <c r="A5415" s="14"/>
      <c r="B5415" s="14"/>
      <c r="C5415" s="14"/>
      <c r="D5415" s="16"/>
      <c r="E5415" s="16"/>
      <c r="F5415" s="14"/>
      <c r="G5415" s="14"/>
      <c r="H5415" s="14"/>
      <c r="I5415" s="15"/>
      <c r="J5415" s="77"/>
      <c r="K5415" s="92"/>
    </row>
    <row r="5416" spans="1:11" ht="13.2" x14ac:dyDescent="0.25">
      <c r="A5416" s="14"/>
      <c r="B5416" s="14"/>
      <c r="C5416" s="14"/>
      <c r="D5416" s="16"/>
      <c r="E5416" s="16"/>
      <c r="F5416" s="14"/>
      <c r="G5416" s="14"/>
      <c r="H5416" s="14"/>
      <c r="I5416" s="15"/>
      <c r="J5416" s="77"/>
      <c r="K5416" s="92"/>
    </row>
    <row r="5417" spans="1:11" ht="13.2" x14ac:dyDescent="0.25">
      <c r="A5417" s="14"/>
      <c r="B5417" s="14"/>
      <c r="C5417" s="14"/>
      <c r="D5417" s="16"/>
      <c r="E5417" s="16"/>
      <c r="F5417" s="14"/>
      <c r="G5417" s="14"/>
      <c r="H5417" s="14"/>
      <c r="I5417" s="15"/>
      <c r="J5417" s="77"/>
      <c r="K5417" s="92"/>
    </row>
    <row r="5418" spans="1:11" ht="13.2" x14ac:dyDescent="0.25">
      <c r="A5418" s="14"/>
      <c r="B5418" s="14"/>
      <c r="C5418" s="14"/>
      <c r="D5418" s="16"/>
      <c r="E5418" s="16"/>
      <c r="F5418" s="14"/>
      <c r="G5418" s="14"/>
      <c r="H5418" s="14"/>
      <c r="I5418" s="15"/>
      <c r="J5418" s="77"/>
      <c r="K5418" s="92"/>
    </row>
    <row r="5419" spans="1:11" ht="13.2" x14ac:dyDescent="0.25">
      <c r="A5419" s="14"/>
      <c r="B5419" s="14"/>
      <c r="C5419" s="14"/>
      <c r="D5419" s="16"/>
      <c r="E5419" s="16"/>
      <c r="F5419" s="14"/>
      <c r="G5419" s="14"/>
      <c r="H5419" s="14"/>
      <c r="I5419" s="15"/>
      <c r="J5419" s="77"/>
      <c r="K5419" s="92"/>
    </row>
    <row r="5420" spans="1:11" ht="13.2" x14ac:dyDescent="0.25">
      <c r="A5420" s="14"/>
      <c r="B5420" s="14"/>
      <c r="C5420" s="14"/>
      <c r="D5420" s="16"/>
      <c r="E5420" s="16"/>
      <c r="F5420" s="14"/>
      <c r="G5420" s="14"/>
      <c r="H5420" s="14"/>
      <c r="I5420" s="15"/>
      <c r="J5420" s="77"/>
      <c r="K5420" s="92"/>
    </row>
    <row r="5421" spans="1:11" ht="13.2" x14ac:dyDescent="0.25">
      <c r="A5421" s="14"/>
      <c r="B5421" s="14"/>
      <c r="C5421" s="14"/>
      <c r="D5421" s="16"/>
      <c r="E5421" s="16"/>
      <c r="F5421" s="14"/>
      <c r="G5421" s="14"/>
      <c r="H5421" s="14"/>
      <c r="I5421" s="15"/>
      <c r="J5421" s="77"/>
      <c r="K5421" s="92"/>
    </row>
    <row r="5422" spans="1:11" ht="13.2" x14ac:dyDescent="0.25">
      <c r="A5422" s="14"/>
      <c r="B5422" s="14"/>
      <c r="C5422" s="14"/>
      <c r="D5422" s="16"/>
      <c r="E5422" s="16"/>
      <c r="F5422" s="14"/>
      <c r="G5422" s="14"/>
      <c r="H5422" s="14"/>
      <c r="I5422" s="15"/>
      <c r="J5422" s="77"/>
      <c r="K5422" s="92"/>
    </row>
    <row r="5423" spans="1:11" ht="13.2" x14ac:dyDescent="0.25">
      <c r="A5423" s="14"/>
      <c r="B5423" s="14"/>
      <c r="C5423" s="14"/>
      <c r="D5423" s="16"/>
      <c r="E5423" s="16"/>
      <c r="F5423" s="14"/>
      <c r="G5423" s="14"/>
      <c r="H5423" s="14"/>
      <c r="I5423" s="15"/>
      <c r="J5423" s="77"/>
      <c r="K5423" s="92"/>
    </row>
    <row r="5424" spans="1:11" ht="13.2" x14ac:dyDescent="0.25">
      <c r="A5424" s="14"/>
      <c r="B5424" s="14"/>
      <c r="C5424" s="14"/>
      <c r="D5424" s="16"/>
      <c r="E5424" s="16"/>
      <c r="F5424" s="14"/>
      <c r="G5424" s="14"/>
      <c r="H5424" s="14"/>
      <c r="I5424" s="15"/>
      <c r="J5424" s="77"/>
      <c r="K5424" s="92"/>
    </row>
    <row r="5425" spans="1:11" ht="13.2" x14ac:dyDescent="0.25">
      <c r="A5425" s="14"/>
      <c r="B5425" s="14"/>
      <c r="C5425" s="14"/>
      <c r="D5425" s="16"/>
      <c r="E5425" s="16"/>
      <c r="F5425" s="14"/>
      <c r="G5425" s="14"/>
      <c r="H5425" s="14"/>
      <c r="I5425" s="15"/>
      <c r="J5425" s="77"/>
      <c r="K5425" s="92"/>
    </row>
    <row r="5426" spans="1:11" ht="13.2" x14ac:dyDescent="0.25">
      <c r="A5426" s="14"/>
      <c r="B5426" s="14"/>
      <c r="C5426" s="14"/>
      <c r="D5426" s="16"/>
      <c r="E5426" s="16"/>
      <c r="F5426" s="14"/>
      <c r="G5426" s="14"/>
      <c r="H5426" s="14"/>
      <c r="I5426" s="15"/>
      <c r="J5426" s="77"/>
      <c r="K5426" s="92"/>
    </row>
    <row r="5427" spans="1:11" ht="13.2" x14ac:dyDescent="0.25">
      <c r="A5427" s="14"/>
      <c r="B5427" s="14"/>
      <c r="C5427" s="14"/>
      <c r="D5427" s="16"/>
      <c r="E5427" s="16"/>
      <c r="F5427" s="14"/>
      <c r="G5427" s="14"/>
      <c r="H5427" s="14"/>
      <c r="I5427" s="15"/>
      <c r="J5427" s="77"/>
      <c r="K5427" s="92"/>
    </row>
    <row r="5428" spans="1:11" ht="13.2" x14ac:dyDescent="0.25">
      <c r="A5428" s="14"/>
      <c r="B5428" s="14"/>
      <c r="C5428" s="14"/>
      <c r="D5428" s="16"/>
      <c r="E5428" s="16"/>
      <c r="F5428" s="14"/>
      <c r="G5428" s="14"/>
      <c r="H5428" s="14"/>
      <c r="I5428" s="15"/>
      <c r="J5428" s="77"/>
      <c r="K5428" s="92"/>
    </row>
    <row r="5429" spans="1:11" ht="13.2" x14ac:dyDescent="0.25">
      <c r="A5429" s="14"/>
      <c r="B5429" s="14"/>
      <c r="C5429" s="14"/>
      <c r="D5429" s="16"/>
      <c r="E5429" s="16"/>
      <c r="F5429" s="14"/>
      <c r="G5429" s="14"/>
      <c r="H5429" s="14"/>
      <c r="I5429" s="15"/>
      <c r="J5429" s="77"/>
      <c r="K5429" s="92"/>
    </row>
    <row r="5430" spans="1:11" ht="13.2" x14ac:dyDescent="0.25">
      <c r="A5430" s="14"/>
      <c r="B5430" s="14"/>
      <c r="C5430" s="14"/>
      <c r="D5430" s="16"/>
      <c r="E5430" s="16"/>
      <c r="F5430" s="14"/>
      <c r="G5430" s="14"/>
      <c r="H5430" s="14"/>
      <c r="I5430" s="15"/>
      <c r="J5430" s="77"/>
      <c r="K5430" s="92"/>
    </row>
    <row r="5431" spans="1:11" ht="13.2" x14ac:dyDescent="0.25">
      <c r="A5431" s="14"/>
      <c r="B5431" s="14"/>
      <c r="C5431" s="14"/>
      <c r="D5431" s="16"/>
      <c r="E5431" s="16"/>
      <c r="F5431" s="14"/>
      <c r="G5431" s="14"/>
      <c r="H5431" s="14"/>
      <c r="I5431" s="15"/>
      <c r="J5431" s="77"/>
      <c r="K5431" s="92"/>
    </row>
    <row r="5432" spans="1:11" ht="13.2" x14ac:dyDescent="0.25">
      <c r="A5432" s="14"/>
      <c r="B5432" s="14"/>
      <c r="C5432" s="14"/>
      <c r="D5432" s="16"/>
      <c r="E5432" s="16"/>
      <c r="F5432" s="14"/>
      <c r="G5432" s="14"/>
      <c r="H5432" s="14"/>
      <c r="I5432" s="15"/>
      <c r="J5432" s="77"/>
      <c r="K5432" s="92"/>
    </row>
    <row r="5433" spans="1:11" ht="13.2" x14ac:dyDescent="0.25">
      <c r="A5433" s="14"/>
      <c r="B5433" s="14"/>
      <c r="C5433" s="14"/>
      <c r="D5433" s="16"/>
      <c r="E5433" s="16"/>
      <c r="F5433" s="14"/>
      <c r="G5433" s="14"/>
      <c r="H5433" s="14"/>
      <c r="I5433" s="15"/>
      <c r="J5433" s="77"/>
      <c r="K5433" s="92"/>
    </row>
    <row r="5434" spans="1:11" ht="13.2" x14ac:dyDescent="0.25">
      <c r="A5434" s="14"/>
      <c r="B5434" s="14"/>
      <c r="C5434" s="14"/>
      <c r="D5434" s="16"/>
      <c r="E5434" s="16"/>
      <c r="F5434" s="14"/>
      <c r="G5434" s="14"/>
      <c r="H5434" s="14"/>
      <c r="I5434" s="15"/>
      <c r="J5434" s="77"/>
      <c r="K5434" s="92"/>
    </row>
    <row r="5435" spans="1:11" ht="13.2" x14ac:dyDescent="0.25">
      <c r="A5435" s="14"/>
      <c r="B5435" s="14"/>
      <c r="C5435" s="14"/>
      <c r="D5435" s="16"/>
      <c r="E5435" s="16"/>
      <c r="F5435" s="14"/>
      <c r="G5435" s="14"/>
      <c r="H5435" s="14"/>
      <c r="I5435" s="15"/>
      <c r="J5435" s="77"/>
      <c r="K5435" s="92"/>
    </row>
    <row r="5436" spans="1:11" ht="13.2" x14ac:dyDescent="0.25">
      <c r="A5436" s="14"/>
      <c r="B5436" s="14"/>
      <c r="C5436" s="14"/>
      <c r="D5436" s="16"/>
      <c r="E5436" s="16"/>
      <c r="F5436" s="14"/>
      <c r="G5436" s="14"/>
      <c r="H5436" s="14"/>
      <c r="I5436" s="15"/>
      <c r="J5436" s="77"/>
      <c r="K5436" s="92"/>
    </row>
    <row r="5437" spans="1:11" ht="13.2" x14ac:dyDescent="0.25">
      <c r="A5437" s="14"/>
      <c r="B5437" s="14"/>
      <c r="C5437" s="14"/>
      <c r="D5437" s="16"/>
      <c r="E5437" s="16"/>
      <c r="F5437" s="14"/>
      <c r="G5437" s="14"/>
      <c r="H5437" s="14"/>
      <c r="I5437" s="15"/>
      <c r="J5437" s="77"/>
      <c r="K5437" s="92"/>
    </row>
    <row r="5438" spans="1:11" ht="13.2" x14ac:dyDescent="0.25">
      <c r="A5438" s="14"/>
      <c r="B5438" s="14"/>
      <c r="C5438" s="14"/>
      <c r="D5438" s="16"/>
      <c r="E5438" s="16"/>
      <c r="F5438" s="14"/>
      <c r="G5438" s="14"/>
      <c r="H5438" s="14"/>
      <c r="I5438" s="15"/>
      <c r="J5438" s="77"/>
      <c r="K5438" s="92"/>
    </row>
    <row r="5439" spans="1:11" ht="13.2" x14ac:dyDescent="0.25">
      <c r="A5439" s="14"/>
      <c r="B5439" s="14"/>
      <c r="C5439" s="14"/>
      <c r="D5439" s="16"/>
      <c r="E5439" s="16"/>
      <c r="F5439" s="14"/>
      <c r="G5439" s="14"/>
      <c r="H5439" s="14"/>
      <c r="I5439" s="15"/>
      <c r="J5439" s="77"/>
      <c r="K5439" s="92"/>
    </row>
    <row r="5440" spans="1:11" ht="13.2" x14ac:dyDescent="0.25">
      <c r="A5440" s="14"/>
      <c r="B5440" s="14"/>
      <c r="C5440" s="14"/>
      <c r="D5440" s="16"/>
      <c r="E5440" s="16"/>
      <c r="F5440" s="14"/>
      <c r="G5440" s="14"/>
      <c r="H5440" s="14"/>
      <c r="I5440" s="15"/>
      <c r="J5440" s="77"/>
      <c r="K5440" s="92"/>
    </row>
    <row r="5441" spans="1:11" ht="13.2" x14ac:dyDescent="0.25">
      <c r="A5441" s="14"/>
      <c r="B5441" s="14"/>
      <c r="C5441" s="14"/>
      <c r="D5441" s="16"/>
      <c r="E5441" s="16"/>
      <c r="F5441" s="14"/>
      <c r="G5441" s="14"/>
      <c r="H5441" s="14"/>
      <c r="I5441" s="15"/>
      <c r="J5441" s="77"/>
      <c r="K5441" s="92"/>
    </row>
    <row r="5442" spans="1:11" ht="13.2" x14ac:dyDescent="0.25">
      <c r="A5442" s="14"/>
      <c r="B5442" s="14"/>
      <c r="C5442" s="14"/>
      <c r="D5442" s="16"/>
      <c r="E5442" s="16"/>
      <c r="F5442" s="14"/>
      <c r="G5442" s="14"/>
      <c r="H5442" s="14"/>
      <c r="I5442" s="15"/>
      <c r="J5442" s="77"/>
      <c r="K5442" s="92"/>
    </row>
    <row r="5443" spans="1:11" ht="13.2" x14ac:dyDescent="0.25">
      <c r="A5443" s="14"/>
      <c r="B5443" s="14"/>
      <c r="C5443" s="14"/>
      <c r="D5443" s="16"/>
      <c r="E5443" s="16"/>
      <c r="F5443" s="14"/>
      <c r="G5443" s="14"/>
      <c r="H5443" s="14"/>
      <c r="I5443" s="15"/>
      <c r="J5443" s="77"/>
      <c r="K5443" s="92"/>
    </row>
    <row r="5444" spans="1:11" ht="13.2" x14ac:dyDescent="0.25">
      <c r="A5444" s="14"/>
      <c r="B5444" s="14"/>
      <c r="C5444" s="14"/>
      <c r="D5444" s="16"/>
      <c r="E5444" s="16"/>
      <c r="F5444" s="14"/>
      <c r="G5444" s="14"/>
      <c r="H5444" s="14"/>
      <c r="I5444" s="15"/>
      <c r="J5444" s="77"/>
      <c r="K5444" s="92"/>
    </row>
    <row r="5445" spans="1:11" ht="13.2" x14ac:dyDescent="0.25">
      <c r="A5445" s="14"/>
      <c r="B5445" s="14"/>
      <c r="C5445" s="14"/>
      <c r="D5445" s="16"/>
      <c r="E5445" s="16"/>
      <c r="F5445" s="14"/>
      <c r="G5445" s="14"/>
      <c r="H5445" s="14"/>
      <c r="I5445" s="15"/>
      <c r="J5445" s="77"/>
      <c r="K5445" s="92"/>
    </row>
    <row r="5446" spans="1:11" ht="13.2" x14ac:dyDescent="0.25">
      <c r="A5446" s="14"/>
      <c r="B5446" s="14"/>
      <c r="C5446" s="14"/>
      <c r="D5446" s="16"/>
      <c r="E5446" s="16"/>
      <c r="F5446" s="14"/>
      <c r="G5446" s="14"/>
      <c r="H5446" s="14"/>
      <c r="I5446" s="15"/>
      <c r="J5446" s="77"/>
      <c r="K5446" s="92"/>
    </row>
    <row r="5447" spans="1:11" ht="13.2" x14ac:dyDescent="0.25">
      <c r="A5447" s="14"/>
      <c r="B5447" s="14"/>
      <c r="C5447" s="14"/>
      <c r="D5447" s="16"/>
      <c r="E5447" s="16"/>
      <c r="F5447" s="14"/>
      <c r="G5447" s="14"/>
      <c r="H5447" s="14"/>
      <c r="I5447" s="15"/>
      <c r="J5447" s="77"/>
      <c r="K5447" s="92"/>
    </row>
    <row r="5448" spans="1:11" ht="13.2" x14ac:dyDescent="0.25">
      <c r="A5448" s="14"/>
      <c r="B5448" s="14"/>
      <c r="C5448" s="14"/>
      <c r="D5448" s="16"/>
      <c r="E5448" s="16"/>
      <c r="F5448" s="14"/>
      <c r="G5448" s="14"/>
      <c r="H5448" s="14"/>
      <c r="I5448" s="15"/>
      <c r="J5448" s="77"/>
      <c r="K5448" s="92"/>
    </row>
    <row r="5449" spans="1:11" ht="13.2" x14ac:dyDescent="0.25">
      <c r="A5449" s="14"/>
      <c r="B5449" s="14"/>
      <c r="C5449" s="14"/>
      <c r="D5449" s="16"/>
      <c r="E5449" s="16"/>
      <c r="F5449" s="14"/>
      <c r="G5449" s="14"/>
      <c r="H5449" s="14"/>
      <c r="I5449" s="15"/>
      <c r="J5449" s="77"/>
      <c r="K5449" s="92"/>
    </row>
    <row r="5450" spans="1:11" ht="13.2" x14ac:dyDescent="0.25">
      <c r="A5450" s="14"/>
      <c r="B5450" s="14"/>
      <c r="C5450" s="14"/>
      <c r="D5450" s="16"/>
      <c r="E5450" s="16"/>
      <c r="F5450" s="14"/>
      <c r="G5450" s="14"/>
      <c r="H5450" s="14"/>
      <c r="I5450" s="15"/>
      <c r="J5450" s="77"/>
      <c r="K5450" s="92"/>
    </row>
    <row r="5451" spans="1:11" ht="13.2" x14ac:dyDescent="0.25">
      <c r="A5451" s="14"/>
      <c r="B5451" s="14"/>
      <c r="C5451" s="14"/>
      <c r="D5451" s="16"/>
      <c r="E5451" s="16"/>
      <c r="F5451" s="14"/>
      <c r="G5451" s="14"/>
      <c r="H5451" s="14"/>
      <c r="I5451" s="15"/>
      <c r="J5451" s="77"/>
      <c r="K5451" s="92"/>
    </row>
    <row r="5452" spans="1:11" ht="13.2" x14ac:dyDescent="0.25">
      <c r="A5452" s="14"/>
      <c r="B5452" s="14"/>
      <c r="C5452" s="14"/>
      <c r="D5452" s="16"/>
      <c r="E5452" s="16"/>
      <c r="F5452" s="14"/>
      <c r="G5452" s="14"/>
      <c r="H5452" s="14"/>
      <c r="I5452" s="15"/>
      <c r="J5452" s="77"/>
      <c r="K5452" s="92"/>
    </row>
    <row r="5453" spans="1:11" ht="13.2" x14ac:dyDescent="0.25">
      <c r="A5453" s="14"/>
      <c r="B5453" s="14"/>
      <c r="C5453" s="14"/>
      <c r="D5453" s="16"/>
      <c r="E5453" s="16"/>
      <c r="F5453" s="14"/>
      <c r="G5453" s="14"/>
      <c r="H5453" s="14"/>
      <c r="I5453" s="15"/>
      <c r="J5453" s="77"/>
      <c r="K5453" s="92"/>
    </row>
    <row r="5454" spans="1:11" ht="13.2" x14ac:dyDescent="0.25">
      <c r="A5454" s="14"/>
      <c r="B5454" s="14"/>
      <c r="C5454" s="14"/>
      <c r="D5454" s="16"/>
      <c r="E5454" s="16"/>
      <c r="F5454" s="14"/>
      <c r="G5454" s="14"/>
      <c r="H5454" s="14"/>
      <c r="I5454" s="15"/>
      <c r="J5454" s="77"/>
      <c r="K5454" s="92"/>
    </row>
    <row r="5455" spans="1:11" ht="13.2" x14ac:dyDescent="0.25">
      <c r="A5455" s="14"/>
      <c r="B5455" s="14"/>
      <c r="C5455" s="14"/>
      <c r="D5455" s="16"/>
      <c r="E5455" s="16"/>
      <c r="F5455" s="14"/>
      <c r="G5455" s="14"/>
      <c r="H5455" s="14"/>
      <c r="I5455" s="15"/>
      <c r="J5455" s="77"/>
      <c r="K5455" s="92"/>
    </row>
    <row r="5456" spans="1:11" ht="13.2" x14ac:dyDescent="0.25">
      <c r="A5456" s="14"/>
      <c r="B5456" s="14"/>
      <c r="C5456" s="14"/>
      <c r="D5456" s="16"/>
      <c r="E5456" s="16"/>
      <c r="F5456" s="14"/>
      <c r="G5456" s="14"/>
      <c r="H5456" s="14"/>
      <c r="I5456" s="15"/>
      <c r="J5456" s="77"/>
      <c r="K5456" s="92"/>
    </row>
    <row r="5457" spans="1:11" ht="13.2" x14ac:dyDescent="0.25">
      <c r="A5457" s="14"/>
      <c r="B5457" s="14"/>
      <c r="C5457" s="14"/>
      <c r="D5457" s="16"/>
      <c r="E5457" s="16"/>
      <c r="F5457" s="14"/>
      <c r="G5457" s="14"/>
      <c r="H5457" s="14"/>
      <c r="I5457" s="15"/>
      <c r="J5457" s="77"/>
      <c r="K5457" s="92"/>
    </row>
    <row r="5458" spans="1:11" ht="13.2" x14ac:dyDescent="0.25">
      <c r="A5458" s="14"/>
      <c r="B5458" s="14"/>
      <c r="C5458" s="14"/>
      <c r="D5458" s="16"/>
      <c r="E5458" s="16"/>
      <c r="F5458" s="14"/>
      <c r="G5458" s="14"/>
      <c r="H5458" s="14"/>
      <c r="I5458" s="15"/>
      <c r="J5458" s="77"/>
      <c r="K5458" s="92"/>
    </row>
    <row r="5459" spans="1:11" ht="13.2" x14ac:dyDescent="0.25">
      <c r="A5459" s="14"/>
      <c r="B5459" s="14"/>
      <c r="C5459" s="14"/>
      <c r="D5459" s="16"/>
      <c r="E5459" s="16"/>
      <c r="F5459" s="14"/>
      <c r="G5459" s="14"/>
      <c r="H5459" s="14"/>
      <c r="I5459" s="15"/>
      <c r="J5459" s="77"/>
      <c r="K5459" s="92"/>
    </row>
    <row r="5460" spans="1:11" ht="13.2" x14ac:dyDescent="0.25">
      <c r="A5460" s="14"/>
      <c r="B5460" s="14"/>
      <c r="C5460" s="14"/>
      <c r="D5460" s="16"/>
      <c r="E5460" s="16"/>
      <c r="F5460" s="14"/>
      <c r="G5460" s="14"/>
      <c r="H5460" s="14"/>
      <c r="I5460" s="15"/>
      <c r="J5460" s="77"/>
      <c r="K5460" s="92"/>
    </row>
    <row r="5461" spans="1:11" ht="13.2" x14ac:dyDescent="0.25">
      <c r="A5461" s="14"/>
      <c r="B5461" s="14"/>
      <c r="C5461" s="14"/>
      <c r="D5461" s="16"/>
      <c r="E5461" s="16"/>
      <c r="F5461" s="14"/>
      <c r="G5461" s="14"/>
      <c r="H5461" s="14"/>
      <c r="I5461" s="15"/>
      <c r="J5461" s="77"/>
      <c r="K5461" s="92"/>
    </row>
    <row r="5462" spans="1:11" ht="13.2" x14ac:dyDescent="0.25">
      <c r="A5462" s="14"/>
      <c r="B5462" s="14"/>
      <c r="C5462" s="14"/>
      <c r="D5462" s="16"/>
      <c r="E5462" s="16"/>
      <c r="F5462" s="14"/>
      <c r="G5462" s="14"/>
      <c r="H5462" s="14"/>
      <c r="I5462" s="15"/>
      <c r="J5462" s="77"/>
      <c r="K5462" s="92"/>
    </row>
    <row r="5463" spans="1:11" ht="13.2" x14ac:dyDescent="0.25">
      <c r="A5463" s="14"/>
      <c r="B5463" s="14"/>
      <c r="C5463" s="14"/>
      <c r="D5463" s="16"/>
      <c r="E5463" s="16"/>
      <c r="F5463" s="14"/>
      <c r="G5463" s="14"/>
      <c r="H5463" s="14"/>
      <c r="I5463" s="15"/>
      <c r="J5463" s="77"/>
      <c r="K5463" s="92"/>
    </row>
    <row r="5464" spans="1:11" ht="13.2" x14ac:dyDescent="0.25">
      <c r="A5464" s="14"/>
      <c r="B5464" s="14"/>
      <c r="C5464" s="14"/>
      <c r="D5464" s="16"/>
      <c r="E5464" s="16"/>
      <c r="F5464" s="14"/>
      <c r="G5464" s="14"/>
      <c r="H5464" s="14"/>
      <c r="I5464" s="15"/>
      <c r="J5464" s="77"/>
      <c r="K5464" s="92"/>
    </row>
    <row r="5465" spans="1:11" ht="13.2" x14ac:dyDescent="0.25">
      <c r="A5465" s="14"/>
      <c r="B5465" s="14"/>
      <c r="C5465" s="14"/>
      <c r="D5465" s="16"/>
      <c r="E5465" s="16"/>
      <c r="F5465" s="14"/>
      <c r="G5465" s="14"/>
      <c r="H5465" s="14"/>
      <c r="I5465" s="15"/>
      <c r="J5465" s="77"/>
      <c r="K5465" s="92"/>
    </row>
    <row r="5466" spans="1:11" ht="13.2" x14ac:dyDescent="0.25">
      <c r="A5466" s="14"/>
      <c r="B5466" s="14"/>
      <c r="C5466" s="14"/>
      <c r="D5466" s="16"/>
      <c r="E5466" s="16"/>
      <c r="F5466" s="14"/>
      <c r="G5466" s="14"/>
      <c r="H5466" s="14"/>
      <c r="I5466" s="15"/>
      <c r="J5466" s="77"/>
      <c r="K5466" s="92"/>
    </row>
    <row r="5467" spans="1:11" ht="13.2" x14ac:dyDescent="0.25">
      <c r="A5467" s="14"/>
      <c r="B5467" s="14"/>
      <c r="C5467" s="14"/>
      <c r="D5467" s="16"/>
      <c r="E5467" s="16"/>
      <c r="F5467" s="14"/>
      <c r="G5467" s="14"/>
      <c r="H5467" s="14"/>
      <c r="I5467" s="15"/>
      <c r="J5467" s="77"/>
      <c r="K5467" s="92"/>
    </row>
    <row r="5468" spans="1:11" ht="13.2" x14ac:dyDescent="0.25">
      <c r="A5468" s="14"/>
      <c r="B5468" s="14"/>
      <c r="C5468" s="14"/>
      <c r="D5468" s="16"/>
      <c r="E5468" s="16"/>
      <c r="F5468" s="14"/>
      <c r="G5468" s="14"/>
      <c r="H5468" s="14"/>
      <c r="I5468" s="15"/>
      <c r="J5468" s="77"/>
      <c r="K5468" s="92"/>
    </row>
    <row r="5469" spans="1:11" ht="13.2" x14ac:dyDescent="0.25">
      <c r="A5469" s="14"/>
      <c r="B5469" s="14"/>
      <c r="C5469" s="14"/>
      <c r="D5469" s="16"/>
      <c r="E5469" s="16"/>
      <c r="F5469" s="14"/>
      <c r="G5469" s="14"/>
      <c r="H5469" s="14"/>
      <c r="I5469" s="15"/>
      <c r="J5469" s="77"/>
      <c r="K5469" s="92"/>
    </row>
    <row r="5470" spans="1:11" ht="13.2" x14ac:dyDescent="0.25">
      <c r="A5470" s="14"/>
      <c r="B5470" s="14"/>
      <c r="C5470" s="14"/>
      <c r="D5470" s="16"/>
      <c r="E5470" s="16"/>
      <c r="F5470" s="14"/>
      <c r="G5470" s="14"/>
      <c r="H5470" s="14"/>
      <c r="I5470" s="15"/>
      <c r="J5470" s="77"/>
      <c r="K5470" s="92"/>
    </row>
    <row r="5471" spans="1:11" ht="13.2" x14ac:dyDescent="0.25">
      <c r="A5471" s="14"/>
      <c r="B5471" s="14"/>
      <c r="C5471" s="14"/>
      <c r="D5471" s="16"/>
      <c r="E5471" s="16"/>
      <c r="F5471" s="14"/>
      <c r="G5471" s="14"/>
      <c r="H5471" s="14"/>
      <c r="I5471" s="15"/>
      <c r="J5471" s="77"/>
      <c r="K5471" s="92"/>
    </row>
    <row r="5472" spans="1:11" ht="13.2" x14ac:dyDescent="0.25">
      <c r="A5472" s="14"/>
      <c r="B5472" s="14"/>
      <c r="C5472" s="14"/>
      <c r="D5472" s="16"/>
      <c r="E5472" s="16"/>
      <c r="F5472" s="14"/>
      <c r="G5472" s="14"/>
      <c r="H5472" s="14"/>
      <c r="I5472" s="15"/>
      <c r="J5472" s="77"/>
      <c r="K5472" s="92"/>
    </row>
    <row r="5473" spans="1:11" ht="13.2" x14ac:dyDescent="0.25">
      <c r="A5473" s="14"/>
      <c r="B5473" s="14"/>
      <c r="C5473" s="14"/>
      <c r="D5473" s="16"/>
      <c r="E5473" s="16"/>
      <c r="F5473" s="14"/>
      <c r="G5473" s="14"/>
      <c r="H5473" s="14"/>
      <c r="I5473" s="15"/>
      <c r="J5473" s="77"/>
      <c r="K5473" s="92"/>
    </row>
    <row r="5474" spans="1:11" ht="13.2" x14ac:dyDescent="0.25">
      <c r="A5474" s="14"/>
      <c r="B5474" s="14"/>
      <c r="C5474" s="14"/>
      <c r="D5474" s="16"/>
      <c r="E5474" s="16"/>
      <c r="F5474" s="14"/>
      <c r="G5474" s="14"/>
      <c r="H5474" s="14"/>
      <c r="I5474" s="15"/>
      <c r="J5474" s="77"/>
      <c r="K5474" s="92"/>
    </row>
    <row r="5475" spans="1:11" ht="13.2" x14ac:dyDescent="0.25">
      <c r="A5475" s="14"/>
      <c r="B5475" s="14"/>
      <c r="C5475" s="14"/>
      <c r="D5475" s="16"/>
      <c r="E5475" s="16"/>
      <c r="F5475" s="14"/>
      <c r="G5475" s="14"/>
      <c r="H5475" s="14"/>
      <c r="I5475" s="15"/>
      <c r="J5475" s="77"/>
      <c r="K5475" s="92"/>
    </row>
    <row r="5476" spans="1:11" ht="13.2" x14ac:dyDescent="0.25">
      <c r="A5476" s="14"/>
      <c r="B5476" s="14"/>
      <c r="C5476" s="14"/>
      <c r="D5476" s="16"/>
      <c r="E5476" s="16"/>
      <c r="F5476" s="14"/>
      <c r="G5476" s="14"/>
      <c r="H5476" s="14"/>
      <c r="I5476" s="15"/>
      <c r="J5476" s="77"/>
      <c r="K5476" s="92"/>
    </row>
    <row r="5477" spans="1:11" ht="13.2" x14ac:dyDescent="0.25">
      <c r="A5477" s="14"/>
      <c r="B5477" s="14"/>
      <c r="C5477" s="14"/>
      <c r="D5477" s="16"/>
      <c r="E5477" s="16"/>
      <c r="F5477" s="14"/>
      <c r="G5477" s="14"/>
      <c r="H5477" s="14"/>
      <c r="I5477" s="15"/>
      <c r="J5477" s="77"/>
      <c r="K5477" s="92"/>
    </row>
    <row r="5478" spans="1:11" ht="13.2" x14ac:dyDescent="0.25">
      <c r="A5478" s="14"/>
      <c r="B5478" s="14"/>
      <c r="C5478" s="14"/>
      <c r="D5478" s="16"/>
      <c r="E5478" s="16"/>
      <c r="F5478" s="14"/>
      <c r="G5478" s="14"/>
      <c r="H5478" s="14"/>
      <c r="I5478" s="15"/>
      <c r="J5478" s="77"/>
      <c r="K5478" s="92"/>
    </row>
    <row r="5479" spans="1:11" ht="13.2" x14ac:dyDescent="0.25">
      <c r="A5479" s="14"/>
      <c r="B5479" s="14"/>
      <c r="C5479" s="14"/>
      <c r="D5479" s="16"/>
      <c r="E5479" s="16"/>
      <c r="F5479" s="14"/>
      <c r="G5479" s="14"/>
      <c r="H5479" s="14"/>
      <c r="I5479" s="15"/>
      <c r="J5479" s="77"/>
      <c r="K5479" s="92"/>
    </row>
    <row r="5480" spans="1:11" ht="13.2" x14ac:dyDescent="0.25">
      <c r="A5480" s="14"/>
      <c r="B5480" s="14"/>
      <c r="C5480" s="14"/>
      <c r="D5480" s="16"/>
      <c r="E5480" s="16"/>
      <c r="F5480" s="14"/>
      <c r="G5480" s="14"/>
      <c r="H5480" s="14"/>
      <c r="I5480" s="15"/>
      <c r="J5480" s="77"/>
      <c r="K5480" s="92"/>
    </row>
    <row r="5481" spans="1:11" ht="13.2" x14ac:dyDescent="0.25">
      <c r="A5481" s="14"/>
      <c r="B5481" s="14"/>
      <c r="C5481" s="14"/>
      <c r="D5481" s="16"/>
      <c r="E5481" s="16"/>
      <c r="F5481" s="14"/>
      <c r="G5481" s="14"/>
      <c r="H5481" s="14"/>
      <c r="I5481" s="15"/>
      <c r="J5481" s="77"/>
      <c r="K5481" s="92"/>
    </row>
    <row r="5482" spans="1:11" ht="13.2" x14ac:dyDescent="0.25">
      <c r="A5482" s="14"/>
      <c r="B5482" s="14"/>
      <c r="C5482" s="14"/>
      <c r="D5482" s="16"/>
      <c r="E5482" s="16"/>
      <c r="F5482" s="14"/>
      <c r="G5482" s="14"/>
      <c r="H5482" s="14"/>
      <c r="I5482" s="15"/>
      <c r="J5482" s="77"/>
      <c r="K5482" s="92"/>
    </row>
    <row r="5483" spans="1:11" ht="13.2" x14ac:dyDescent="0.25">
      <c r="A5483" s="14"/>
      <c r="B5483" s="14"/>
      <c r="C5483" s="14"/>
      <c r="D5483" s="16"/>
      <c r="E5483" s="16"/>
      <c r="F5483" s="14"/>
      <c r="G5483" s="14"/>
      <c r="H5483" s="14"/>
      <c r="I5483" s="15"/>
      <c r="J5483" s="77"/>
      <c r="K5483" s="92"/>
    </row>
    <row r="5484" spans="1:11" ht="13.2" x14ac:dyDescent="0.25">
      <c r="A5484" s="14"/>
      <c r="B5484" s="14"/>
      <c r="C5484" s="14"/>
      <c r="D5484" s="16"/>
      <c r="E5484" s="16"/>
      <c r="F5484" s="14"/>
      <c r="G5484" s="14"/>
      <c r="H5484" s="14"/>
      <c r="I5484" s="15"/>
      <c r="J5484" s="77"/>
      <c r="K5484" s="92"/>
    </row>
    <row r="5485" spans="1:11" ht="13.2" x14ac:dyDescent="0.25">
      <c r="A5485" s="14"/>
      <c r="B5485" s="14"/>
      <c r="C5485" s="14"/>
      <c r="D5485" s="16"/>
      <c r="E5485" s="16"/>
      <c r="F5485" s="14"/>
      <c r="G5485" s="14"/>
      <c r="H5485" s="14"/>
      <c r="I5485" s="15"/>
      <c r="J5485" s="77"/>
      <c r="K5485" s="92"/>
    </row>
    <row r="5486" spans="1:11" ht="13.2" x14ac:dyDescent="0.25">
      <c r="A5486" s="14"/>
      <c r="B5486" s="14"/>
      <c r="C5486" s="14"/>
      <c r="D5486" s="16"/>
      <c r="E5486" s="16"/>
      <c r="F5486" s="14"/>
      <c r="G5486" s="14"/>
      <c r="H5486" s="14"/>
      <c r="I5486" s="15"/>
      <c r="J5486" s="77"/>
      <c r="K5486" s="92"/>
    </row>
    <row r="5487" spans="1:11" ht="13.2" x14ac:dyDescent="0.25">
      <c r="A5487" s="14"/>
      <c r="B5487" s="14"/>
      <c r="C5487" s="14"/>
      <c r="D5487" s="16"/>
      <c r="E5487" s="16"/>
      <c r="F5487" s="14"/>
      <c r="G5487" s="14"/>
      <c r="H5487" s="14"/>
      <c r="I5487" s="15"/>
      <c r="J5487" s="77"/>
      <c r="K5487" s="92"/>
    </row>
    <row r="5488" spans="1:11" ht="13.2" x14ac:dyDescent="0.25">
      <c r="A5488" s="14"/>
      <c r="B5488" s="14"/>
      <c r="C5488" s="14"/>
      <c r="D5488" s="16"/>
      <c r="E5488" s="16"/>
      <c r="F5488" s="14"/>
      <c r="G5488" s="14"/>
      <c r="H5488" s="14"/>
      <c r="I5488" s="15"/>
      <c r="J5488" s="77"/>
      <c r="K5488" s="92"/>
    </row>
    <row r="5489" spans="1:11" ht="13.2" x14ac:dyDescent="0.25">
      <c r="A5489" s="14"/>
      <c r="B5489" s="14"/>
      <c r="C5489" s="14"/>
      <c r="D5489" s="16"/>
      <c r="E5489" s="16"/>
      <c r="F5489" s="14"/>
      <c r="G5489" s="14"/>
      <c r="H5489" s="14"/>
      <c r="I5489" s="15"/>
      <c r="J5489" s="77"/>
      <c r="K5489" s="92"/>
    </row>
    <row r="5490" spans="1:11" ht="13.2" x14ac:dyDescent="0.25">
      <c r="A5490" s="14"/>
      <c r="B5490" s="14"/>
      <c r="C5490" s="14"/>
      <c r="D5490" s="16"/>
      <c r="E5490" s="16"/>
      <c r="F5490" s="14"/>
      <c r="G5490" s="14"/>
      <c r="H5490" s="14"/>
      <c r="I5490" s="15"/>
      <c r="J5490" s="77"/>
      <c r="K5490" s="92"/>
    </row>
    <row r="5491" spans="1:11" ht="13.2" x14ac:dyDescent="0.25">
      <c r="A5491" s="14"/>
      <c r="B5491" s="14"/>
      <c r="C5491" s="14"/>
      <c r="D5491" s="16"/>
      <c r="E5491" s="16"/>
      <c r="F5491" s="14"/>
      <c r="G5491" s="14"/>
      <c r="H5491" s="14"/>
      <c r="I5491" s="15"/>
      <c r="J5491" s="77"/>
      <c r="K5491" s="92"/>
    </row>
    <row r="5492" spans="1:11" ht="13.2" x14ac:dyDescent="0.25">
      <c r="A5492" s="14"/>
      <c r="B5492" s="14"/>
      <c r="C5492" s="14"/>
      <c r="D5492" s="16"/>
      <c r="E5492" s="16"/>
      <c r="F5492" s="14"/>
      <c r="G5492" s="14"/>
      <c r="H5492" s="14"/>
      <c r="I5492" s="15"/>
      <c r="J5492" s="77"/>
      <c r="K5492" s="92"/>
    </row>
    <row r="5493" spans="1:11" ht="13.2" x14ac:dyDescent="0.25">
      <c r="A5493" s="14"/>
      <c r="B5493" s="14"/>
      <c r="C5493" s="14"/>
      <c r="D5493" s="16"/>
      <c r="E5493" s="16"/>
      <c r="F5493" s="14"/>
      <c r="G5493" s="14"/>
      <c r="H5493" s="14"/>
      <c r="I5493" s="15"/>
      <c r="J5493" s="77"/>
      <c r="K5493" s="92"/>
    </row>
    <row r="5494" spans="1:11" ht="13.2" x14ac:dyDescent="0.25">
      <c r="A5494" s="14"/>
      <c r="B5494" s="14"/>
      <c r="C5494" s="14"/>
      <c r="D5494" s="16"/>
      <c r="E5494" s="16"/>
      <c r="F5494" s="14"/>
      <c r="G5494" s="14"/>
      <c r="H5494" s="14"/>
      <c r="I5494" s="15"/>
      <c r="J5494" s="77"/>
      <c r="K5494" s="92"/>
    </row>
    <row r="5495" spans="1:11" ht="13.2" x14ac:dyDescent="0.25">
      <c r="A5495" s="14"/>
      <c r="B5495" s="14"/>
      <c r="C5495" s="14"/>
      <c r="D5495" s="16"/>
      <c r="E5495" s="16"/>
      <c r="F5495" s="14"/>
      <c r="G5495" s="14"/>
      <c r="H5495" s="14"/>
      <c r="I5495" s="15"/>
      <c r="J5495" s="77"/>
      <c r="K5495" s="92"/>
    </row>
    <row r="5496" spans="1:11" ht="13.2" x14ac:dyDescent="0.25">
      <c r="A5496" s="14"/>
      <c r="B5496" s="14"/>
      <c r="C5496" s="14"/>
      <c r="D5496" s="16"/>
      <c r="E5496" s="16"/>
      <c r="F5496" s="14"/>
      <c r="G5496" s="14"/>
      <c r="H5496" s="14"/>
      <c r="I5496" s="15"/>
      <c r="J5496" s="77"/>
      <c r="K5496" s="92"/>
    </row>
    <row r="5497" spans="1:11" ht="13.2" x14ac:dyDescent="0.25">
      <c r="A5497" s="14"/>
      <c r="B5497" s="14"/>
      <c r="C5497" s="14"/>
      <c r="D5497" s="16"/>
      <c r="E5497" s="16"/>
      <c r="F5497" s="14"/>
      <c r="G5497" s="14"/>
      <c r="H5497" s="14"/>
      <c r="I5497" s="15"/>
      <c r="J5497" s="77"/>
      <c r="K5497" s="92"/>
    </row>
    <row r="5498" spans="1:11" ht="13.2" x14ac:dyDescent="0.25">
      <c r="A5498" s="14"/>
      <c r="B5498" s="14"/>
      <c r="C5498" s="14"/>
      <c r="D5498" s="16"/>
      <c r="E5498" s="16"/>
      <c r="F5498" s="14"/>
      <c r="G5498" s="14"/>
      <c r="H5498" s="14"/>
      <c r="I5498" s="15"/>
      <c r="J5498" s="77"/>
      <c r="K5498" s="92"/>
    </row>
    <row r="5499" spans="1:11" ht="13.2" x14ac:dyDescent="0.25">
      <c r="A5499" s="14"/>
      <c r="B5499" s="14"/>
      <c r="C5499" s="14"/>
      <c r="D5499" s="16"/>
      <c r="E5499" s="16"/>
      <c r="F5499" s="14"/>
      <c r="G5499" s="14"/>
      <c r="H5499" s="14"/>
      <c r="I5499" s="15"/>
      <c r="J5499" s="77"/>
      <c r="K5499" s="92"/>
    </row>
    <row r="5500" spans="1:11" ht="13.2" x14ac:dyDescent="0.25">
      <c r="A5500" s="14"/>
      <c r="B5500" s="14"/>
      <c r="C5500" s="14"/>
      <c r="D5500" s="16"/>
      <c r="E5500" s="16"/>
      <c r="F5500" s="14"/>
      <c r="G5500" s="14"/>
      <c r="H5500" s="14"/>
      <c r="I5500" s="15"/>
      <c r="J5500" s="77"/>
      <c r="K5500" s="92"/>
    </row>
    <row r="5501" spans="1:11" ht="13.2" x14ac:dyDescent="0.25">
      <c r="A5501" s="14"/>
      <c r="B5501" s="14"/>
      <c r="C5501" s="14"/>
      <c r="D5501" s="16"/>
      <c r="E5501" s="16"/>
      <c r="F5501" s="14"/>
      <c r="G5501" s="14"/>
      <c r="H5501" s="14"/>
      <c r="I5501" s="15"/>
      <c r="J5501" s="77"/>
      <c r="K5501" s="92"/>
    </row>
    <row r="5502" spans="1:11" ht="13.2" x14ac:dyDescent="0.25">
      <c r="A5502" s="14"/>
      <c r="B5502" s="14"/>
      <c r="C5502" s="14"/>
      <c r="D5502" s="16"/>
      <c r="E5502" s="16"/>
      <c r="F5502" s="14"/>
      <c r="G5502" s="14"/>
      <c r="H5502" s="14"/>
      <c r="I5502" s="15"/>
      <c r="J5502" s="77"/>
      <c r="K5502" s="92"/>
    </row>
    <row r="5503" spans="1:11" ht="13.2" x14ac:dyDescent="0.25">
      <c r="A5503" s="14"/>
      <c r="B5503" s="14"/>
      <c r="C5503" s="14"/>
      <c r="D5503" s="16"/>
      <c r="E5503" s="16"/>
      <c r="F5503" s="14"/>
      <c r="G5503" s="14"/>
      <c r="H5503" s="14"/>
      <c r="I5503" s="15"/>
      <c r="J5503" s="77"/>
      <c r="K5503" s="92"/>
    </row>
    <row r="5504" spans="1:11" ht="13.2" x14ac:dyDescent="0.25">
      <c r="A5504" s="14"/>
      <c r="B5504" s="14"/>
      <c r="C5504" s="14"/>
      <c r="D5504" s="16"/>
      <c r="E5504" s="16"/>
      <c r="F5504" s="14"/>
      <c r="G5504" s="14"/>
      <c r="H5504" s="14"/>
      <c r="I5504" s="15"/>
      <c r="J5504" s="77"/>
      <c r="K5504" s="92"/>
    </row>
    <row r="5505" spans="1:11" ht="13.2" x14ac:dyDescent="0.25">
      <c r="A5505" s="14"/>
      <c r="B5505" s="14"/>
      <c r="C5505" s="14"/>
      <c r="D5505" s="16"/>
      <c r="E5505" s="16"/>
      <c r="F5505" s="14"/>
      <c r="G5505" s="14"/>
      <c r="H5505" s="14"/>
      <c r="I5505" s="15"/>
      <c r="J5505" s="77"/>
      <c r="K5505" s="92"/>
    </row>
    <row r="5506" spans="1:11" ht="13.2" x14ac:dyDescent="0.25">
      <c r="A5506" s="14"/>
      <c r="B5506" s="14"/>
      <c r="C5506" s="14"/>
      <c r="D5506" s="16"/>
      <c r="E5506" s="16"/>
      <c r="F5506" s="14"/>
      <c r="G5506" s="14"/>
      <c r="H5506" s="14"/>
      <c r="I5506" s="15"/>
      <c r="J5506" s="77"/>
      <c r="K5506" s="92"/>
    </row>
    <row r="5507" spans="1:11" ht="13.2" x14ac:dyDescent="0.25">
      <c r="A5507" s="14"/>
      <c r="B5507" s="14"/>
      <c r="C5507" s="14"/>
      <c r="D5507" s="16"/>
      <c r="E5507" s="16"/>
      <c r="F5507" s="14"/>
      <c r="G5507" s="14"/>
      <c r="H5507" s="14"/>
      <c r="I5507" s="15"/>
      <c r="J5507" s="77"/>
      <c r="K5507" s="92"/>
    </row>
    <row r="5508" spans="1:11" ht="13.2" x14ac:dyDescent="0.25">
      <c r="A5508" s="14"/>
      <c r="B5508" s="14"/>
      <c r="C5508" s="14"/>
      <c r="D5508" s="16"/>
      <c r="E5508" s="16"/>
      <c r="F5508" s="14"/>
      <c r="G5508" s="14"/>
      <c r="H5508" s="14"/>
      <c r="I5508" s="15"/>
      <c r="J5508" s="77"/>
      <c r="K5508" s="92"/>
    </row>
    <row r="5509" spans="1:11" ht="13.2" x14ac:dyDescent="0.25">
      <c r="A5509" s="14"/>
      <c r="B5509" s="14"/>
      <c r="C5509" s="14"/>
      <c r="D5509" s="16"/>
      <c r="E5509" s="16"/>
      <c r="F5509" s="14"/>
      <c r="G5509" s="14"/>
      <c r="H5509" s="14"/>
      <c r="I5509" s="15"/>
      <c r="J5509" s="77"/>
      <c r="K5509" s="92"/>
    </row>
    <row r="5510" spans="1:11" ht="13.2" x14ac:dyDescent="0.25">
      <c r="A5510" s="14"/>
      <c r="B5510" s="14"/>
      <c r="C5510" s="14"/>
      <c r="D5510" s="16"/>
      <c r="E5510" s="16"/>
      <c r="F5510" s="14"/>
      <c r="G5510" s="14"/>
      <c r="H5510" s="14"/>
      <c r="I5510" s="15"/>
      <c r="J5510" s="77"/>
      <c r="K5510" s="92"/>
    </row>
    <row r="5511" spans="1:11" ht="13.2" x14ac:dyDescent="0.25">
      <c r="A5511" s="14"/>
      <c r="B5511" s="14"/>
      <c r="C5511" s="14"/>
      <c r="D5511" s="16"/>
      <c r="E5511" s="16"/>
      <c r="F5511" s="14"/>
      <c r="G5511" s="14"/>
      <c r="H5511" s="14"/>
      <c r="I5511" s="15"/>
      <c r="J5511" s="77"/>
      <c r="K5511" s="92"/>
    </row>
    <row r="5512" spans="1:11" ht="13.2" x14ac:dyDescent="0.25">
      <c r="A5512" s="14"/>
      <c r="B5512" s="14"/>
      <c r="C5512" s="14"/>
      <c r="D5512" s="16"/>
      <c r="E5512" s="16"/>
      <c r="F5512" s="14"/>
      <c r="G5512" s="14"/>
      <c r="H5512" s="14"/>
      <c r="I5512" s="15"/>
      <c r="J5512" s="77"/>
      <c r="K5512" s="92"/>
    </row>
    <row r="5513" spans="1:11" ht="13.2" x14ac:dyDescent="0.25">
      <c r="A5513" s="14"/>
      <c r="B5513" s="14"/>
      <c r="C5513" s="14"/>
      <c r="D5513" s="16"/>
      <c r="E5513" s="16"/>
      <c r="F5513" s="14"/>
      <c r="G5513" s="14"/>
      <c r="H5513" s="14"/>
      <c r="I5513" s="15"/>
      <c r="J5513" s="77"/>
      <c r="K5513" s="92"/>
    </row>
    <row r="5514" spans="1:11" ht="13.2" x14ac:dyDescent="0.25">
      <c r="A5514" s="14"/>
      <c r="B5514" s="14"/>
      <c r="C5514" s="14"/>
      <c r="D5514" s="16"/>
      <c r="E5514" s="16"/>
      <c r="F5514" s="14"/>
      <c r="G5514" s="14"/>
      <c r="H5514" s="14"/>
      <c r="I5514" s="15"/>
      <c r="J5514" s="77"/>
      <c r="K5514" s="92"/>
    </row>
    <row r="5515" spans="1:11" ht="13.2" x14ac:dyDescent="0.25">
      <c r="A5515" s="14"/>
      <c r="B5515" s="14"/>
      <c r="C5515" s="14"/>
      <c r="D5515" s="16"/>
      <c r="E5515" s="16"/>
      <c r="F5515" s="14"/>
      <c r="G5515" s="14"/>
      <c r="H5515" s="14"/>
      <c r="I5515" s="15"/>
      <c r="J5515" s="77"/>
      <c r="K5515" s="92"/>
    </row>
    <row r="5516" spans="1:11" ht="13.2" x14ac:dyDescent="0.25">
      <c r="A5516" s="14"/>
      <c r="B5516" s="14"/>
      <c r="C5516" s="14"/>
      <c r="D5516" s="16"/>
      <c r="E5516" s="16"/>
      <c r="F5516" s="14"/>
      <c r="G5516" s="14"/>
      <c r="H5516" s="14"/>
      <c r="I5516" s="15"/>
      <c r="J5516" s="77"/>
      <c r="K5516" s="92"/>
    </row>
    <row r="5517" spans="1:11" ht="13.2" x14ac:dyDescent="0.25">
      <c r="A5517" s="14"/>
      <c r="B5517" s="14"/>
      <c r="C5517" s="14"/>
      <c r="D5517" s="16"/>
      <c r="E5517" s="16"/>
      <c r="F5517" s="14"/>
      <c r="G5517" s="14"/>
      <c r="H5517" s="14"/>
      <c r="I5517" s="15"/>
      <c r="J5517" s="77"/>
      <c r="K5517" s="92"/>
    </row>
    <row r="5518" spans="1:11" ht="13.2" x14ac:dyDescent="0.25">
      <c r="A5518" s="14"/>
      <c r="B5518" s="14"/>
      <c r="C5518" s="14"/>
      <c r="D5518" s="16"/>
      <c r="E5518" s="16"/>
      <c r="F5518" s="14"/>
      <c r="G5518" s="14"/>
      <c r="H5518" s="14"/>
      <c r="I5518" s="15"/>
      <c r="J5518" s="77"/>
      <c r="K5518" s="92"/>
    </row>
    <row r="5519" spans="1:11" ht="13.2" x14ac:dyDescent="0.25">
      <c r="A5519" s="14"/>
      <c r="B5519" s="14"/>
      <c r="C5519" s="14"/>
      <c r="D5519" s="16"/>
      <c r="E5519" s="16"/>
      <c r="F5519" s="14"/>
      <c r="G5519" s="14"/>
      <c r="H5519" s="14"/>
      <c r="I5519" s="15"/>
      <c r="J5519" s="77"/>
      <c r="K5519" s="92"/>
    </row>
    <row r="5520" spans="1:11" ht="13.2" x14ac:dyDescent="0.25">
      <c r="A5520" s="14"/>
      <c r="B5520" s="14"/>
      <c r="C5520" s="14"/>
      <c r="D5520" s="16"/>
      <c r="E5520" s="16"/>
      <c r="F5520" s="14"/>
      <c r="G5520" s="14"/>
      <c r="H5520" s="14"/>
      <c r="I5520" s="15"/>
      <c r="J5520" s="77"/>
      <c r="K5520" s="92"/>
    </row>
    <row r="5521" spans="1:11" ht="13.2" x14ac:dyDescent="0.25">
      <c r="A5521" s="14"/>
      <c r="B5521" s="14"/>
      <c r="C5521" s="14"/>
      <c r="D5521" s="16"/>
      <c r="E5521" s="16"/>
      <c r="F5521" s="14"/>
      <c r="G5521" s="14"/>
      <c r="H5521" s="14"/>
      <c r="I5521" s="15"/>
      <c r="J5521" s="77"/>
      <c r="K5521" s="92"/>
    </row>
    <row r="5522" spans="1:11" ht="13.2" x14ac:dyDescent="0.25">
      <c r="A5522" s="14"/>
      <c r="B5522" s="14"/>
      <c r="C5522" s="14"/>
      <c r="D5522" s="16"/>
      <c r="E5522" s="16"/>
      <c r="F5522" s="14"/>
      <c r="G5522" s="14"/>
      <c r="H5522" s="14"/>
      <c r="I5522" s="15"/>
      <c r="J5522" s="77"/>
      <c r="K5522" s="92"/>
    </row>
    <row r="5523" spans="1:11" ht="13.2" x14ac:dyDescent="0.25">
      <c r="A5523" s="14"/>
      <c r="B5523" s="14"/>
      <c r="C5523" s="14"/>
      <c r="D5523" s="16"/>
      <c r="E5523" s="16"/>
      <c r="F5523" s="14"/>
      <c r="G5523" s="14"/>
      <c r="H5523" s="14"/>
      <c r="I5523" s="15"/>
      <c r="J5523" s="77"/>
      <c r="K5523" s="92"/>
    </row>
    <row r="5524" spans="1:11" ht="13.2" x14ac:dyDescent="0.25">
      <c r="A5524" s="14"/>
      <c r="B5524" s="14"/>
      <c r="C5524" s="14"/>
      <c r="D5524" s="16"/>
      <c r="E5524" s="16"/>
      <c r="F5524" s="14"/>
      <c r="G5524" s="14"/>
      <c r="H5524" s="14"/>
      <c r="I5524" s="15"/>
      <c r="J5524" s="77"/>
      <c r="K5524" s="92"/>
    </row>
    <row r="5525" spans="1:11" ht="13.2" x14ac:dyDescent="0.25">
      <c r="A5525" s="14"/>
      <c r="B5525" s="14"/>
      <c r="C5525" s="14"/>
      <c r="D5525" s="16"/>
      <c r="E5525" s="16"/>
      <c r="F5525" s="14"/>
      <c r="G5525" s="14"/>
      <c r="H5525" s="14"/>
      <c r="I5525" s="15"/>
      <c r="J5525" s="77"/>
      <c r="K5525" s="92"/>
    </row>
    <row r="5526" spans="1:11" ht="13.2" x14ac:dyDescent="0.25">
      <c r="A5526" s="14"/>
      <c r="B5526" s="14"/>
      <c r="C5526" s="14"/>
      <c r="D5526" s="16"/>
      <c r="E5526" s="16"/>
      <c r="F5526" s="14"/>
      <c r="G5526" s="14"/>
      <c r="H5526" s="14"/>
      <c r="I5526" s="15"/>
      <c r="J5526" s="77"/>
      <c r="K5526" s="92"/>
    </row>
    <row r="5527" spans="1:11" ht="13.2" x14ac:dyDescent="0.25">
      <c r="A5527" s="14"/>
      <c r="B5527" s="14"/>
      <c r="C5527" s="14"/>
      <c r="D5527" s="16"/>
      <c r="E5527" s="16"/>
      <c r="F5527" s="14"/>
      <c r="G5527" s="14"/>
      <c r="H5527" s="14"/>
      <c r="I5527" s="15"/>
      <c r="J5527" s="77"/>
      <c r="K5527" s="92"/>
    </row>
    <row r="5528" spans="1:11" ht="13.2" x14ac:dyDescent="0.25">
      <c r="A5528" s="14"/>
      <c r="B5528" s="14"/>
      <c r="C5528" s="14"/>
      <c r="D5528" s="16"/>
      <c r="E5528" s="16"/>
      <c r="F5528" s="14"/>
      <c r="G5528" s="14"/>
      <c r="H5528" s="14"/>
      <c r="I5528" s="15"/>
      <c r="J5528" s="77"/>
      <c r="K5528" s="92"/>
    </row>
    <row r="5529" spans="1:11" ht="13.2" x14ac:dyDescent="0.25">
      <c r="A5529" s="14"/>
      <c r="B5529" s="14"/>
      <c r="C5529" s="14"/>
      <c r="D5529" s="16"/>
      <c r="E5529" s="16"/>
      <c r="F5529" s="14"/>
      <c r="G5529" s="14"/>
      <c r="H5529" s="14"/>
      <c r="I5529" s="15"/>
      <c r="J5529" s="77"/>
      <c r="K5529" s="92"/>
    </row>
    <row r="5530" spans="1:11" ht="13.2" x14ac:dyDescent="0.25">
      <c r="A5530" s="14"/>
      <c r="B5530" s="14"/>
      <c r="C5530" s="14"/>
      <c r="D5530" s="16"/>
      <c r="E5530" s="16"/>
      <c r="F5530" s="14"/>
      <c r="G5530" s="14"/>
      <c r="H5530" s="14"/>
      <c r="I5530" s="15"/>
      <c r="J5530" s="77"/>
      <c r="K5530" s="92"/>
    </row>
    <row r="5531" spans="1:11" ht="13.2" x14ac:dyDescent="0.25">
      <c r="A5531" s="14"/>
      <c r="B5531" s="14"/>
      <c r="C5531" s="14"/>
      <c r="D5531" s="16"/>
      <c r="E5531" s="16"/>
      <c r="F5531" s="14"/>
      <c r="G5531" s="14"/>
      <c r="H5531" s="14"/>
      <c r="I5531" s="15"/>
      <c r="J5531" s="77"/>
      <c r="K5531" s="92"/>
    </row>
    <row r="5532" spans="1:11" ht="13.2" x14ac:dyDescent="0.25">
      <c r="A5532" s="14"/>
      <c r="B5532" s="14"/>
      <c r="C5532" s="14"/>
      <c r="D5532" s="16"/>
      <c r="E5532" s="16"/>
      <c r="F5532" s="14"/>
      <c r="G5532" s="14"/>
      <c r="H5532" s="14"/>
      <c r="I5532" s="15"/>
      <c r="J5532" s="77"/>
      <c r="K5532" s="92"/>
    </row>
    <row r="5533" spans="1:11" ht="13.2" x14ac:dyDescent="0.25">
      <c r="A5533" s="14"/>
      <c r="B5533" s="14"/>
      <c r="C5533" s="14"/>
      <c r="D5533" s="16"/>
      <c r="E5533" s="16"/>
      <c r="F5533" s="14"/>
      <c r="G5533" s="14"/>
      <c r="H5533" s="14"/>
      <c r="I5533" s="15"/>
      <c r="J5533" s="77"/>
      <c r="K5533" s="92"/>
    </row>
    <row r="5534" spans="1:11" ht="13.2" x14ac:dyDescent="0.25">
      <c r="A5534" s="14"/>
      <c r="B5534" s="14"/>
      <c r="C5534" s="14"/>
      <c r="D5534" s="16"/>
      <c r="E5534" s="16"/>
      <c r="F5534" s="14"/>
      <c r="G5534" s="14"/>
      <c r="H5534" s="14"/>
      <c r="I5534" s="15"/>
      <c r="J5534" s="77"/>
      <c r="K5534" s="92"/>
    </row>
    <row r="5535" spans="1:11" ht="13.2" x14ac:dyDescent="0.25">
      <c r="A5535" s="14"/>
      <c r="B5535" s="14"/>
      <c r="C5535" s="14"/>
      <c r="D5535" s="16"/>
      <c r="E5535" s="16"/>
      <c r="F5535" s="14"/>
      <c r="G5535" s="14"/>
      <c r="H5535" s="14"/>
      <c r="I5535" s="15"/>
      <c r="J5535" s="77"/>
      <c r="K5535" s="92"/>
    </row>
    <row r="5536" spans="1:11" ht="13.2" x14ac:dyDescent="0.25">
      <c r="A5536" s="14"/>
      <c r="B5536" s="14"/>
      <c r="C5536" s="14"/>
      <c r="D5536" s="16"/>
      <c r="E5536" s="16"/>
      <c r="F5536" s="14"/>
      <c r="G5536" s="14"/>
      <c r="H5536" s="14"/>
      <c r="I5536" s="15"/>
      <c r="J5536" s="77"/>
      <c r="K5536" s="92"/>
    </row>
    <row r="5537" spans="1:11" ht="13.2" x14ac:dyDescent="0.25">
      <c r="A5537" s="14"/>
      <c r="B5537" s="14"/>
      <c r="C5537" s="14"/>
      <c r="D5537" s="16"/>
      <c r="E5537" s="16"/>
      <c r="F5537" s="14"/>
      <c r="G5537" s="14"/>
      <c r="H5537" s="14"/>
      <c r="I5537" s="15"/>
      <c r="J5537" s="77"/>
      <c r="K5537" s="92"/>
    </row>
    <row r="5538" spans="1:11" ht="13.2" x14ac:dyDescent="0.25">
      <c r="A5538" s="14"/>
      <c r="B5538" s="14"/>
      <c r="C5538" s="14"/>
      <c r="D5538" s="16"/>
      <c r="E5538" s="16"/>
      <c r="F5538" s="14"/>
      <c r="G5538" s="14"/>
      <c r="H5538" s="14"/>
      <c r="I5538" s="15"/>
      <c r="J5538" s="77"/>
      <c r="K5538" s="92"/>
    </row>
    <row r="5539" spans="1:11" ht="13.2" x14ac:dyDescent="0.25">
      <c r="A5539" s="14"/>
      <c r="B5539" s="14"/>
      <c r="C5539" s="14"/>
      <c r="D5539" s="16"/>
      <c r="E5539" s="16"/>
      <c r="F5539" s="14"/>
      <c r="G5539" s="14"/>
      <c r="H5539" s="14"/>
      <c r="I5539" s="15"/>
      <c r="J5539" s="77"/>
      <c r="K5539" s="92"/>
    </row>
    <row r="5540" spans="1:11" ht="13.2" x14ac:dyDescent="0.25">
      <c r="A5540" s="14"/>
      <c r="B5540" s="14"/>
      <c r="C5540" s="14"/>
      <c r="D5540" s="16"/>
      <c r="E5540" s="16"/>
      <c r="F5540" s="14"/>
      <c r="G5540" s="14"/>
      <c r="H5540" s="14"/>
      <c r="I5540" s="15"/>
      <c r="J5540" s="77"/>
      <c r="K5540" s="92"/>
    </row>
    <row r="5541" spans="1:11" ht="13.2" x14ac:dyDescent="0.25">
      <c r="A5541" s="14"/>
      <c r="B5541" s="14"/>
      <c r="C5541" s="14"/>
      <c r="D5541" s="16"/>
      <c r="E5541" s="16"/>
      <c r="F5541" s="14"/>
      <c r="G5541" s="14"/>
      <c r="H5541" s="14"/>
      <c r="I5541" s="15"/>
      <c r="J5541" s="77"/>
      <c r="K5541" s="92"/>
    </row>
    <row r="5542" spans="1:11" ht="13.2" x14ac:dyDescent="0.25">
      <c r="A5542" s="14"/>
      <c r="B5542" s="14"/>
      <c r="C5542" s="14"/>
      <c r="D5542" s="16"/>
      <c r="E5542" s="16"/>
      <c r="F5542" s="14"/>
      <c r="G5542" s="14"/>
      <c r="H5542" s="14"/>
      <c r="I5542" s="15"/>
      <c r="J5542" s="77"/>
      <c r="K5542" s="92"/>
    </row>
    <row r="5543" spans="1:11" ht="13.2" x14ac:dyDescent="0.25">
      <c r="A5543" s="14"/>
      <c r="B5543" s="14"/>
      <c r="C5543" s="14"/>
      <c r="D5543" s="16"/>
      <c r="E5543" s="16"/>
      <c r="F5543" s="14"/>
      <c r="G5543" s="14"/>
      <c r="H5543" s="14"/>
      <c r="I5543" s="15"/>
      <c r="J5543" s="77"/>
      <c r="K5543" s="92"/>
    </row>
    <row r="5544" spans="1:11" ht="13.2" x14ac:dyDescent="0.25">
      <c r="A5544" s="14"/>
      <c r="B5544" s="14"/>
      <c r="C5544" s="14"/>
      <c r="D5544" s="16"/>
      <c r="E5544" s="16"/>
      <c r="F5544" s="14"/>
      <c r="G5544" s="14"/>
      <c r="H5544" s="14"/>
      <c r="I5544" s="15"/>
      <c r="J5544" s="77"/>
      <c r="K5544" s="92"/>
    </row>
    <row r="5545" spans="1:11" ht="13.2" x14ac:dyDescent="0.25">
      <c r="A5545" s="14"/>
      <c r="B5545" s="14"/>
      <c r="C5545" s="14"/>
      <c r="D5545" s="16"/>
      <c r="E5545" s="16"/>
      <c r="F5545" s="14"/>
      <c r="G5545" s="14"/>
      <c r="H5545" s="14"/>
      <c r="I5545" s="15"/>
      <c r="J5545" s="77"/>
      <c r="K5545" s="92"/>
    </row>
    <row r="5546" spans="1:11" ht="13.2" x14ac:dyDescent="0.25">
      <c r="A5546" s="14"/>
      <c r="B5546" s="14"/>
      <c r="C5546" s="14"/>
      <c r="D5546" s="16"/>
      <c r="E5546" s="16"/>
      <c r="F5546" s="14"/>
      <c r="G5546" s="14"/>
      <c r="H5546" s="14"/>
      <c r="I5546" s="15"/>
      <c r="J5546" s="77"/>
      <c r="K5546" s="92"/>
    </row>
    <row r="5547" spans="1:11" ht="13.2" x14ac:dyDescent="0.25">
      <c r="A5547" s="14"/>
      <c r="B5547" s="14"/>
      <c r="C5547" s="14"/>
      <c r="D5547" s="16"/>
      <c r="E5547" s="16"/>
      <c r="F5547" s="14"/>
      <c r="G5547" s="14"/>
      <c r="H5547" s="14"/>
      <c r="I5547" s="15"/>
      <c r="J5547" s="77"/>
      <c r="K5547" s="92"/>
    </row>
    <row r="5548" spans="1:11" ht="13.2" x14ac:dyDescent="0.25">
      <c r="A5548" s="14"/>
      <c r="B5548" s="14"/>
      <c r="C5548" s="14"/>
      <c r="D5548" s="16"/>
      <c r="E5548" s="16"/>
      <c r="F5548" s="14"/>
      <c r="G5548" s="14"/>
      <c r="H5548" s="14"/>
      <c r="I5548" s="15"/>
      <c r="J5548" s="77"/>
      <c r="K5548" s="92"/>
    </row>
    <row r="5549" spans="1:11" ht="13.2" x14ac:dyDescent="0.25">
      <c r="A5549" s="14"/>
      <c r="B5549" s="14"/>
      <c r="C5549" s="14"/>
      <c r="D5549" s="16"/>
      <c r="E5549" s="16"/>
      <c r="F5549" s="14"/>
      <c r="G5549" s="14"/>
      <c r="H5549" s="14"/>
      <c r="I5549" s="15"/>
      <c r="J5549" s="77"/>
      <c r="K5549" s="92"/>
    </row>
    <row r="5550" spans="1:11" ht="13.2" x14ac:dyDescent="0.25">
      <c r="A5550" s="14"/>
      <c r="B5550" s="14"/>
      <c r="C5550" s="14"/>
      <c r="D5550" s="16"/>
      <c r="E5550" s="16"/>
      <c r="F5550" s="14"/>
      <c r="G5550" s="14"/>
      <c r="H5550" s="14"/>
      <c r="I5550" s="15"/>
      <c r="J5550" s="77"/>
      <c r="K5550" s="92"/>
    </row>
    <row r="5551" spans="1:11" ht="13.2" x14ac:dyDescent="0.25">
      <c r="A5551" s="14"/>
      <c r="B5551" s="14"/>
      <c r="C5551" s="14"/>
      <c r="D5551" s="16"/>
      <c r="E5551" s="16"/>
      <c r="F5551" s="14"/>
      <c r="G5551" s="14"/>
      <c r="H5551" s="14"/>
      <c r="I5551" s="15"/>
      <c r="J5551" s="77"/>
      <c r="K5551" s="92"/>
    </row>
    <row r="5552" spans="1:11" ht="13.2" x14ac:dyDescent="0.25">
      <c r="A5552" s="14"/>
      <c r="B5552" s="14"/>
      <c r="C5552" s="14"/>
      <c r="D5552" s="16"/>
      <c r="E5552" s="16"/>
      <c r="F5552" s="14"/>
      <c r="G5552" s="14"/>
      <c r="H5552" s="14"/>
      <c r="I5552" s="15"/>
      <c r="J5552" s="77"/>
      <c r="K5552" s="92"/>
    </row>
    <row r="5553" spans="1:11" ht="13.2" x14ac:dyDescent="0.25">
      <c r="A5553" s="14"/>
      <c r="B5553" s="14"/>
      <c r="C5553" s="14"/>
      <c r="D5553" s="16"/>
      <c r="E5553" s="16"/>
      <c r="F5553" s="14"/>
      <c r="G5553" s="14"/>
      <c r="H5553" s="14"/>
      <c r="I5553" s="15"/>
      <c r="J5553" s="77"/>
      <c r="K5553" s="92"/>
    </row>
    <row r="5554" spans="1:11" ht="13.2" x14ac:dyDescent="0.25">
      <c r="A5554" s="14"/>
      <c r="B5554" s="14"/>
      <c r="C5554" s="14"/>
      <c r="D5554" s="16"/>
      <c r="E5554" s="16"/>
      <c r="F5554" s="14"/>
      <c r="G5554" s="14"/>
      <c r="H5554" s="14"/>
      <c r="I5554" s="15"/>
      <c r="J5554" s="77"/>
      <c r="K5554" s="92"/>
    </row>
    <row r="5555" spans="1:11" ht="13.2" x14ac:dyDescent="0.25">
      <c r="A5555" s="14"/>
      <c r="B5555" s="14"/>
      <c r="C5555" s="14"/>
      <c r="D5555" s="16"/>
      <c r="E5555" s="16"/>
      <c r="F5555" s="14"/>
      <c r="G5555" s="14"/>
      <c r="H5555" s="14"/>
      <c r="I5555" s="15"/>
      <c r="J5555" s="77"/>
      <c r="K5555" s="92"/>
    </row>
    <row r="5556" spans="1:11" ht="13.2" x14ac:dyDescent="0.25">
      <c r="A5556" s="14"/>
      <c r="B5556" s="14"/>
      <c r="C5556" s="14"/>
      <c r="D5556" s="16"/>
      <c r="E5556" s="16"/>
      <c r="F5556" s="14"/>
      <c r="G5556" s="14"/>
      <c r="H5556" s="14"/>
      <c r="I5556" s="15"/>
      <c r="J5556" s="77"/>
      <c r="K5556" s="92"/>
    </row>
    <row r="5557" spans="1:11" ht="13.2" x14ac:dyDescent="0.25">
      <c r="A5557" s="14"/>
      <c r="B5557" s="14"/>
      <c r="C5557" s="14"/>
      <c r="D5557" s="16"/>
      <c r="E5557" s="16"/>
      <c r="F5557" s="14"/>
      <c r="G5557" s="14"/>
      <c r="H5557" s="14"/>
      <c r="I5557" s="15"/>
      <c r="J5557" s="77"/>
      <c r="K5557" s="92"/>
    </row>
    <row r="5558" spans="1:11" ht="13.2" x14ac:dyDescent="0.25">
      <c r="A5558" s="14"/>
      <c r="B5558" s="14"/>
      <c r="C5558" s="14"/>
      <c r="D5558" s="16"/>
      <c r="E5558" s="16"/>
      <c r="F5558" s="14"/>
      <c r="G5558" s="14"/>
      <c r="H5558" s="14"/>
      <c r="I5558" s="15"/>
      <c r="J5558" s="77"/>
      <c r="K5558" s="92"/>
    </row>
    <row r="5559" spans="1:11" ht="13.2" x14ac:dyDescent="0.25">
      <c r="A5559" s="14"/>
      <c r="B5559" s="14"/>
      <c r="C5559" s="14"/>
      <c r="D5559" s="16"/>
      <c r="E5559" s="16"/>
      <c r="F5559" s="14"/>
      <c r="G5559" s="14"/>
      <c r="H5559" s="14"/>
      <c r="I5559" s="15"/>
      <c r="J5559" s="77"/>
      <c r="K5559" s="92"/>
    </row>
    <row r="5560" spans="1:11" ht="13.2" x14ac:dyDescent="0.25">
      <c r="A5560" s="14"/>
      <c r="B5560" s="14"/>
      <c r="C5560" s="14"/>
      <c r="D5560" s="16"/>
      <c r="E5560" s="16"/>
      <c r="F5560" s="14"/>
      <c r="G5560" s="14"/>
      <c r="H5560" s="14"/>
      <c r="I5560" s="15"/>
      <c r="J5560" s="77"/>
      <c r="K5560" s="92"/>
    </row>
    <row r="5561" spans="1:11" ht="13.2" x14ac:dyDescent="0.25">
      <c r="A5561" s="14"/>
      <c r="B5561" s="14"/>
      <c r="C5561" s="14"/>
      <c r="D5561" s="16"/>
      <c r="E5561" s="16"/>
      <c r="F5561" s="14"/>
      <c r="G5561" s="14"/>
      <c r="H5561" s="14"/>
      <c r="I5561" s="15"/>
      <c r="J5561" s="77"/>
      <c r="K5561" s="92"/>
    </row>
    <row r="5562" spans="1:11" ht="13.2" x14ac:dyDescent="0.25">
      <c r="A5562" s="14"/>
      <c r="B5562" s="14"/>
      <c r="C5562" s="14"/>
      <c r="D5562" s="16"/>
      <c r="E5562" s="16"/>
      <c r="F5562" s="14"/>
      <c r="G5562" s="14"/>
      <c r="H5562" s="14"/>
      <c r="I5562" s="15"/>
      <c r="J5562" s="77"/>
      <c r="K5562" s="92"/>
    </row>
    <row r="5563" spans="1:11" ht="13.2" x14ac:dyDescent="0.25">
      <c r="A5563" s="14"/>
      <c r="B5563" s="14"/>
      <c r="C5563" s="14"/>
      <c r="D5563" s="16"/>
      <c r="E5563" s="16"/>
      <c r="F5563" s="14"/>
      <c r="G5563" s="14"/>
      <c r="H5563" s="14"/>
      <c r="I5563" s="15"/>
      <c r="J5563" s="77"/>
      <c r="K5563" s="92"/>
    </row>
    <row r="5564" spans="1:11" ht="13.2" x14ac:dyDescent="0.25">
      <c r="A5564" s="14"/>
      <c r="B5564" s="14"/>
      <c r="C5564" s="14"/>
      <c r="D5564" s="16"/>
      <c r="E5564" s="16"/>
      <c r="F5564" s="14"/>
      <c r="G5564" s="14"/>
      <c r="H5564" s="14"/>
      <c r="I5564" s="15"/>
      <c r="J5564" s="77"/>
      <c r="K5564" s="92"/>
    </row>
    <row r="5565" spans="1:11" ht="13.2" x14ac:dyDescent="0.25">
      <c r="A5565" s="14"/>
      <c r="B5565" s="14"/>
      <c r="C5565" s="14"/>
      <c r="D5565" s="16"/>
      <c r="E5565" s="16"/>
      <c r="F5565" s="14"/>
      <c r="G5565" s="14"/>
      <c r="H5565" s="14"/>
      <c r="I5565" s="15"/>
      <c r="J5565" s="77"/>
      <c r="K5565" s="92"/>
    </row>
    <row r="5566" spans="1:11" ht="13.2" x14ac:dyDescent="0.25">
      <c r="A5566" s="14"/>
      <c r="B5566" s="14"/>
      <c r="C5566" s="14"/>
      <c r="D5566" s="16"/>
      <c r="E5566" s="16"/>
      <c r="F5566" s="14"/>
      <c r="G5566" s="14"/>
      <c r="H5566" s="14"/>
      <c r="I5566" s="15"/>
      <c r="J5566" s="77"/>
      <c r="K5566" s="92"/>
    </row>
    <row r="5567" spans="1:11" ht="13.2" x14ac:dyDescent="0.25">
      <c r="A5567" s="14"/>
      <c r="B5567" s="14"/>
      <c r="C5567" s="14"/>
      <c r="D5567" s="16"/>
      <c r="E5567" s="16"/>
      <c r="F5567" s="14"/>
      <c r="G5567" s="14"/>
      <c r="H5567" s="14"/>
      <c r="I5567" s="15"/>
      <c r="J5567" s="77"/>
      <c r="K5567" s="92"/>
    </row>
    <row r="5568" spans="1:11" ht="13.2" x14ac:dyDescent="0.25">
      <c r="A5568" s="14"/>
      <c r="B5568" s="14"/>
      <c r="C5568" s="14"/>
      <c r="D5568" s="16"/>
      <c r="E5568" s="16"/>
      <c r="F5568" s="14"/>
      <c r="G5568" s="14"/>
      <c r="H5568" s="14"/>
      <c r="I5568" s="15"/>
      <c r="J5568" s="77"/>
      <c r="K5568" s="92"/>
    </row>
    <row r="5569" spans="1:11" ht="13.2" x14ac:dyDescent="0.25">
      <c r="A5569" s="14"/>
      <c r="B5569" s="14"/>
      <c r="C5569" s="14"/>
      <c r="D5569" s="16"/>
      <c r="E5569" s="16"/>
      <c r="F5569" s="14"/>
      <c r="G5569" s="14"/>
      <c r="H5569" s="14"/>
      <c r="I5569" s="15"/>
      <c r="J5569" s="77"/>
      <c r="K5569" s="92"/>
    </row>
    <row r="5570" spans="1:11" ht="13.2" x14ac:dyDescent="0.25">
      <c r="A5570" s="14"/>
      <c r="B5570" s="14"/>
      <c r="C5570" s="14"/>
      <c r="D5570" s="16"/>
      <c r="E5570" s="16"/>
      <c r="F5570" s="14"/>
      <c r="G5570" s="14"/>
      <c r="H5570" s="14"/>
      <c r="I5570" s="15"/>
      <c r="J5570" s="77"/>
      <c r="K5570" s="92"/>
    </row>
    <row r="5571" spans="1:11" ht="13.2" x14ac:dyDescent="0.25">
      <c r="A5571" s="14"/>
      <c r="B5571" s="14"/>
      <c r="C5571" s="14"/>
      <c r="D5571" s="16"/>
      <c r="E5571" s="16"/>
      <c r="F5571" s="14"/>
      <c r="G5571" s="14"/>
      <c r="H5571" s="14"/>
      <c r="I5571" s="15"/>
      <c r="J5571" s="77"/>
      <c r="K5571" s="92"/>
    </row>
    <row r="5572" spans="1:11" ht="13.2" x14ac:dyDescent="0.25">
      <c r="A5572" s="14"/>
      <c r="B5572" s="14"/>
      <c r="C5572" s="14"/>
      <c r="D5572" s="16"/>
      <c r="E5572" s="16"/>
      <c r="F5572" s="14"/>
      <c r="G5572" s="14"/>
      <c r="H5572" s="14"/>
      <c r="I5572" s="15"/>
      <c r="J5572" s="77"/>
      <c r="K5572" s="92"/>
    </row>
    <row r="5573" spans="1:11" ht="13.2" x14ac:dyDescent="0.25">
      <c r="A5573" s="14"/>
      <c r="B5573" s="14"/>
      <c r="C5573" s="14"/>
      <c r="D5573" s="16"/>
      <c r="E5573" s="16"/>
      <c r="F5573" s="14"/>
      <c r="G5573" s="14"/>
      <c r="H5573" s="14"/>
      <c r="I5573" s="15"/>
      <c r="J5573" s="77"/>
      <c r="K5573" s="92"/>
    </row>
    <row r="5574" spans="1:11" ht="13.2" x14ac:dyDescent="0.25">
      <c r="A5574" s="14"/>
      <c r="B5574" s="14"/>
      <c r="C5574" s="14"/>
      <c r="D5574" s="16"/>
      <c r="E5574" s="16"/>
      <c r="F5574" s="14"/>
      <c r="G5574" s="14"/>
      <c r="H5574" s="14"/>
      <c r="I5574" s="15"/>
      <c r="J5574" s="77"/>
      <c r="K5574" s="92"/>
    </row>
    <row r="5575" spans="1:11" ht="13.2" x14ac:dyDescent="0.25">
      <c r="A5575" s="14"/>
      <c r="B5575" s="14"/>
      <c r="C5575" s="14"/>
      <c r="D5575" s="16"/>
      <c r="E5575" s="16"/>
      <c r="F5575" s="14"/>
      <c r="G5575" s="14"/>
      <c r="H5575" s="14"/>
      <c r="I5575" s="15"/>
      <c r="J5575" s="77"/>
      <c r="K5575" s="92"/>
    </row>
    <row r="5576" spans="1:11" ht="13.2" x14ac:dyDescent="0.25">
      <c r="A5576" s="14"/>
      <c r="B5576" s="14"/>
      <c r="C5576" s="14"/>
      <c r="D5576" s="16"/>
      <c r="E5576" s="16"/>
      <c r="F5576" s="14"/>
      <c r="G5576" s="14"/>
      <c r="H5576" s="14"/>
      <c r="I5576" s="15"/>
      <c r="J5576" s="77"/>
      <c r="K5576" s="92"/>
    </row>
    <row r="5577" spans="1:11" ht="13.2" x14ac:dyDescent="0.25">
      <c r="A5577" s="14"/>
      <c r="B5577" s="14"/>
      <c r="C5577" s="14"/>
      <c r="D5577" s="16"/>
      <c r="E5577" s="16"/>
      <c r="F5577" s="14"/>
      <c r="G5577" s="14"/>
      <c r="H5577" s="14"/>
      <c r="I5577" s="15"/>
      <c r="J5577" s="77"/>
      <c r="K5577" s="92"/>
    </row>
    <row r="5578" spans="1:11" ht="13.2" x14ac:dyDescent="0.25">
      <c r="A5578" s="14"/>
      <c r="B5578" s="14"/>
      <c r="C5578" s="14"/>
      <c r="D5578" s="16"/>
      <c r="E5578" s="16"/>
      <c r="F5578" s="14"/>
      <c r="G5578" s="14"/>
      <c r="H5578" s="14"/>
      <c r="I5578" s="15"/>
      <c r="J5578" s="77"/>
      <c r="K5578" s="92"/>
    </row>
    <row r="5579" spans="1:11" ht="13.2" x14ac:dyDescent="0.25">
      <c r="A5579" s="14"/>
      <c r="B5579" s="14"/>
      <c r="C5579" s="14"/>
      <c r="D5579" s="16"/>
      <c r="E5579" s="16"/>
      <c r="F5579" s="14"/>
      <c r="G5579" s="14"/>
      <c r="H5579" s="14"/>
      <c r="I5579" s="15"/>
      <c r="J5579" s="77"/>
      <c r="K5579" s="92"/>
    </row>
    <row r="5580" spans="1:11" ht="13.2" x14ac:dyDescent="0.25">
      <c r="A5580" s="14"/>
      <c r="B5580" s="14"/>
      <c r="C5580" s="14"/>
      <c r="D5580" s="16"/>
      <c r="E5580" s="16"/>
      <c r="F5580" s="14"/>
      <c r="G5580" s="14"/>
      <c r="H5580" s="14"/>
      <c r="I5580" s="15"/>
      <c r="J5580" s="77"/>
      <c r="K5580" s="92"/>
    </row>
    <row r="5581" spans="1:11" ht="13.2" x14ac:dyDescent="0.25">
      <c r="A5581" s="14"/>
      <c r="B5581" s="14"/>
      <c r="C5581" s="14"/>
      <c r="D5581" s="16"/>
      <c r="E5581" s="16"/>
      <c r="F5581" s="14"/>
      <c r="G5581" s="14"/>
      <c r="H5581" s="14"/>
      <c r="I5581" s="15"/>
      <c r="J5581" s="77"/>
      <c r="K5581" s="92"/>
    </row>
    <row r="5582" spans="1:11" ht="13.2" x14ac:dyDescent="0.25">
      <c r="A5582" s="14"/>
      <c r="B5582" s="14"/>
      <c r="C5582" s="14"/>
      <c r="D5582" s="16"/>
      <c r="E5582" s="16"/>
      <c r="F5582" s="14"/>
      <c r="G5582" s="14"/>
      <c r="H5582" s="14"/>
      <c r="I5582" s="15"/>
      <c r="J5582" s="77"/>
      <c r="K5582" s="92"/>
    </row>
    <row r="5583" spans="1:11" ht="13.2" x14ac:dyDescent="0.25">
      <c r="A5583" s="14"/>
      <c r="B5583" s="14"/>
      <c r="C5583" s="14"/>
      <c r="D5583" s="16"/>
      <c r="E5583" s="16"/>
      <c r="F5583" s="14"/>
      <c r="G5583" s="14"/>
      <c r="H5583" s="14"/>
      <c r="I5583" s="15"/>
      <c r="J5583" s="77"/>
      <c r="K5583" s="92"/>
    </row>
    <row r="5584" spans="1:11" ht="13.2" x14ac:dyDescent="0.25">
      <c r="A5584" s="14"/>
      <c r="B5584" s="14"/>
      <c r="C5584" s="14"/>
      <c r="D5584" s="16"/>
      <c r="E5584" s="16"/>
      <c r="F5584" s="14"/>
      <c r="G5584" s="14"/>
      <c r="H5584" s="14"/>
      <c r="I5584" s="15"/>
      <c r="J5584" s="77"/>
      <c r="K5584" s="92"/>
    </row>
    <row r="5585" spans="1:11" ht="13.2" x14ac:dyDescent="0.25">
      <c r="A5585" s="14"/>
      <c r="B5585" s="14"/>
      <c r="C5585" s="14"/>
      <c r="D5585" s="16"/>
      <c r="E5585" s="16"/>
      <c r="F5585" s="14"/>
      <c r="G5585" s="14"/>
      <c r="H5585" s="14"/>
      <c r="I5585" s="15"/>
      <c r="J5585" s="77"/>
      <c r="K5585" s="92"/>
    </row>
    <row r="5586" spans="1:11" ht="13.2" x14ac:dyDescent="0.25">
      <c r="A5586" s="14"/>
      <c r="B5586" s="14"/>
      <c r="C5586" s="14"/>
      <c r="D5586" s="16"/>
      <c r="E5586" s="16"/>
      <c r="F5586" s="14"/>
      <c r="G5586" s="14"/>
      <c r="H5586" s="14"/>
      <c r="I5586" s="15"/>
      <c r="J5586" s="77"/>
      <c r="K5586" s="92"/>
    </row>
    <row r="5587" spans="1:11" ht="13.2" x14ac:dyDescent="0.25">
      <c r="A5587" s="14"/>
      <c r="B5587" s="14"/>
      <c r="C5587" s="14"/>
      <c r="D5587" s="16"/>
      <c r="E5587" s="16"/>
      <c r="F5587" s="14"/>
      <c r="G5587" s="14"/>
      <c r="H5587" s="14"/>
      <c r="I5587" s="15"/>
      <c r="J5587" s="77"/>
      <c r="K5587" s="92"/>
    </row>
    <row r="5588" spans="1:11" ht="13.2" x14ac:dyDescent="0.25">
      <c r="A5588" s="14"/>
      <c r="B5588" s="14"/>
      <c r="C5588" s="14"/>
      <c r="D5588" s="16"/>
      <c r="E5588" s="16"/>
      <c r="F5588" s="14"/>
      <c r="G5588" s="14"/>
      <c r="H5588" s="14"/>
      <c r="I5588" s="15"/>
      <c r="J5588" s="77"/>
      <c r="K5588" s="92"/>
    </row>
    <row r="5589" spans="1:11" ht="13.2" x14ac:dyDescent="0.25">
      <c r="A5589" s="14"/>
      <c r="B5589" s="14"/>
      <c r="C5589" s="14"/>
      <c r="D5589" s="16"/>
      <c r="E5589" s="16"/>
      <c r="F5589" s="14"/>
      <c r="G5589" s="14"/>
      <c r="H5589" s="14"/>
      <c r="I5589" s="15"/>
      <c r="J5589" s="77"/>
      <c r="K5589" s="92"/>
    </row>
    <row r="5590" spans="1:11" ht="13.2" x14ac:dyDescent="0.25">
      <c r="A5590" s="14"/>
      <c r="B5590" s="14"/>
      <c r="C5590" s="14"/>
      <c r="D5590" s="16"/>
      <c r="E5590" s="16"/>
      <c r="F5590" s="14"/>
      <c r="G5590" s="14"/>
      <c r="H5590" s="14"/>
      <c r="I5590" s="15"/>
      <c r="J5590" s="77"/>
      <c r="K5590" s="92"/>
    </row>
    <row r="5591" spans="1:11" ht="13.2" x14ac:dyDescent="0.25">
      <c r="A5591" s="14"/>
      <c r="B5591" s="14"/>
      <c r="C5591" s="14"/>
      <c r="D5591" s="16"/>
      <c r="E5591" s="16"/>
      <c r="F5591" s="14"/>
      <c r="G5591" s="14"/>
      <c r="H5591" s="14"/>
      <c r="I5591" s="15"/>
      <c r="J5591" s="77"/>
      <c r="K5591" s="92"/>
    </row>
    <row r="5592" spans="1:11" ht="13.2" x14ac:dyDescent="0.25">
      <c r="A5592" s="14"/>
      <c r="B5592" s="14"/>
      <c r="C5592" s="14"/>
      <c r="D5592" s="16"/>
      <c r="E5592" s="16"/>
      <c r="F5592" s="14"/>
      <c r="G5592" s="14"/>
      <c r="H5592" s="14"/>
      <c r="I5592" s="15"/>
      <c r="J5592" s="77"/>
      <c r="K5592" s="92"/>
    </row>
    <row r="5593" spans="1:11" ht="13.2" x14ac:dyDescent="0.25">
      <c r="A5593" s="14"/>
      <c r="B5593" s="14"/>
      <c r="C5593" s="14"/>
      <c r="D5593" s="16"/>
      <c r="E5593" s="16"/>
      <c r="F5593" s="14"/>
      <c r="G5593" s="14"/>
      <c r="H5593" s="14"/>
      <c r="I5593" s="15"/>
      <c r="J5593" s="77"/>
      <c r="K5593" s="92"/>
    </row>
    <row r="5594" spans="1:11" ht="13.2" x14ac:dyDescent="0.25">
      <c r="A5594" s="14"/>
      <c r="B5594" s="14"/>
      <c r="C5594" s="14"/>
      <c r="D5594" s="16"/>
      <c r="E5594" s="16"/>
      <c r="F5594" s="14"/>
      <c r="G5594" s="14"/>
      <c r="H5594" s="14"/>
      <c r="I5594" s="15"/>
      <c r="J5594" s="77"/>
      <c r="K5594" s="92"/>
    </row>
    <row r="5595" spans="1:11" ht="13.2" x14ac:dyDescent="0.25">
      <c r="A5595" s="14"/>
      <c r="B5595" s="14"/>
      <c r="C5595" s="14"/>
      <c r="D5595" s="16"/>
      <c r="E5595" s="16"/>
      <c r="F5595" s="14"/>
      <c r="G5595" s="14"/>
      <c r="H5595" s="14"/>
      <c r="I5595" s="15"/>
      <c r="J5595" s="77"/>
      <c r="K5595" s="92"/>
    </row>
    <row r="5596" spans="1:11" ht="13.2" x14ac:dyDescent="0.25">
      <c r="A5596" s="14"/>
      <c r="B5596" s="14"/>
      <c r="C5596" s="14"/>
      <c r="D5596" s="16"/>
      <c r="E5596" s="16"/>
      <c r="F5596" s="14"/>
      <c r="G5596" s="14"/>
      <c r="H5596" s="14"/>
      <c r="I5596" s="15"/>
      <c r="J5596" s="77"/>
      <c r="K5596" s="92"/>
    </row>
    <row r="5597" spans="1:11" ht="13.2" x14ac:dyDescent="0.25">
      <c r="A5597" s="14"/>
      <c r="B5597" s="14"/>
      <c r="C5597" s="14"/>
      <c r="D5597" s="16"/>
      <c r="E5597" s="16"/>
      <c r="F5597" s="14"/>
      <c r="G5597" s="14"/>
      <c r="H5597" s="14"/>
      <c r="I5597" s="15"/>
      <c r="J5597" s="77"/>
      <c r="K5597" s="92"/>
    </row>
    <row r="5598" spans="1:11" ht="13.2" x14ac:dyDescent="0.25">
      <c r="A5598" s="14"/>
      <c r="B5598" s="14"/>
      <c r="C5598" s="14"/>
      <c r="D5598" s="16"/>
      <c r="E5598" s="16"/>
      <c r="F5598" s="14"/>
      <c r="G5598" s="14"/>
      <c r="H5598" s="14"/>
      <c r="I5598" s="15"/>
      <c r="J5598" s="77"/>
      <c r="K5598" s="92"/>
    </row>
    <row r="5599" spans="1:11" ht="13.2" x14ac:dyDescent="0.25">
      <c r="A5599" s="14"/>
      <c r="B5599" s="14"/>
      <c r="C5599" s="14"/>
      <c r="D5599" s="16"/>
      <c r="E5599" s="16"/>
      <c r="F5599" s="14"/>
      <c r="G5599" s="14"/>
      <c r="H5599" s="14"/>
      <c r="I5599" s="15"/>
      <c r="J5599" s="77"/>
      <c r="K5599" s="92"/>
    </row>
    <row r="5600" spans="1:11" ht="13.2" x14ac:dyDescent="0.25">
      <c r="A5600" s="14"/>
      <c r="B5600" s="14"/>
      <c r="C5600" s="14"/>
      <c r="D5600" s="16"/>
      <c r="E5600" s="16"/>
      <c r="F5600" s="14"/>
      <c r="G5600" s="14"/>
      <c r="H5600" s="14"/>
      <c r="I5600" s="15"/>
      <c r="J5600" s="77"/>
      <c r="K5600" s="92"/>
    </row>
    <row r="5601" spans="1:11" ht="13.2" x14ac:dyDescent="0.25">
      <c r="A5601" s="14"/>
      <c r="B5601" s="14"/>
      <c r="C5601" s="14"/>
      <c r="D5601" s="16"/>
      <c r="E5601" s="16"/>
      <c r="F5601" s="14"/>
      <c r="G5601" s="14"/>
      <c r="H5601" s="14"/>
      <c r="I5601" s="15"/>
      <c r="J5601" s="77"/>
      <c r="K5601" s="92"/>
    </row>
    <row r="5602" spans="1:11" ht="13.2" x14ac:dyDescent="0.25">
      <c r="A5602" s="14"/>
      <c r="B5602" s="14"/>
      <c r="C5602" s="14"/>
      <c r="D5602" s="16"/>
      <c r="E5602" s="16"/>
      <c r="F5602" s="14"/>
      <c r="G5602" s="14"/>
      <c r="H5602" s="14"/>
      <c r="I5602" s="15"/>
      <c r="J5602" s="77"/>
      <c r="K5602" s="92"/>
    </row>
    <row r="5603" spans="1:11" ht="13.2" x14ac:dyDescent="0.25">
      <c r="A5603" s="14"/>
      <c r="B5603" s="14"/>
      <c r="C5603" s="14"/>
      <c r="D5603" s="16"/>
      <c r="E5603" s="16"/>
      <c r="F5603" s="14"/>
      <c r="G5603" s="14"/>
      <c r="H5603" s="14"/>
      <c r="I5603" s="15"/>
      <c r="J5603" s="77"/>
      <c r="K5603" s="92"/>
    </row>
    <row r="5604" spans="1:11" ht="13.2" x14ac:dyDescent="0.25">
      <c r="A5604" s="14"/>
      <c r="B5604" s="14"/>
      <c r="C5604" s="14"/>
      <c r="D5604" s="16"/>
      <c r="E5604" s="16"/>
      <c r="F5604" s="14"/>
      <c r="G5604" s="14"/>
      <c r="H5604" s="14"/>
      <c r="I5604" s="15"/>
      <c r="J5604" s="77"/>
      <c r="K5604" s="92"/>
    </row>
    <row r="5605" spans="1:11" ht="13.2" x14ac:dyDescent="0.25">
      <c r="A5605" s="14"/>
      <c r="B5605" s="14"/>
      <c r="C5605" s="14"/>
      <c r="D5605" s="16"/>
      <c r="E5605" s="16"/>
      <c r="F5605" s="14"/>
      <c r="G5605" s="14"/>
      <c r="H5605" s="14"/>
      <c r="I5605" s="15"/>
      <c r="J5605" s="77"/>
      <c r="K5605" s="92"/>
    </row>
    <row r="5606" spans="1:11" ht="13.2" x14ac:dyDescent="0.25">
      <c r="A5606" s="14"/>
      <c r="B5606" s="14"/>
      <c r="C5606" s="14"/>
      <c r="D5606" s="16"/>
      <c r="E5606" s="16"/>
      <c r="F5606" s="14"/>
      <c r="G5606" s="14"/>
      <c r="H5606" s="14"/>
      <c r="I5606" s="15"/>
      <c r="J5606" s="77"/>
      <c r="K5606" s="92"/>
    </row>
    <row r="5607" spans="1:11" ht="13.2" x14ac:dyDescent="0.25">
      <c r="A5607" s="14"/>
      <c r="B5607" s="14"/>
      <c r="C5607" s="14"/>
      <c r="D5607" s="16"/>
      <c r="E5607" s="16"/>
      <c r="F5607" s="14"/>
      <c r="G5607" s="14"/>
      <c r="H5607" s="14"/>
      <c r="I5607" s="15"/>
      <c r="J5607" s="77"/>
      <c r="K5607" s="92"/>
    </row>
    <row r="5608" spans="1:11" ht="13.2" x14ac:dyDescent="0.25">
      <c r="A5608" s="14"/>
      <c r="B5608" s="14"/>
      <c r="C5608" s="14"/>
      <c r="D5608" s="16"/>
      <c r="E5608" s="16"/>
      <c r="F5608" s="14"/>
      <c r="G5608" s="14"/>
      <c r="H5608" s="14"/>
      <c r="I5608" s="15"/>
      <c r="J5608" s="77"/>
      <c r="K5608" s="92"/>
    </row>
    <row r="5609" spans="1:11" ht="13.2" x14ac:dyDescent="0.25">
      <c r="A5609" s="14"/>
      <c r="B5609" s="14"/>
      <c r="C5609" s="14"/>
      <c r="D5609" s="16"/>
      <c r="E5609" s="16"/>
      <c r="F5609" s="14"/>
      <c r="G5609" s="14"/>
      <c r="H5609" s="14"/>
      <c r="I5609" s="15"/>
      <c r="J5609" s="77"/>
      <c r="K5609" s="92"/>
    </row>
    <row r="5610" spans="1:11" ht="13.2" x14ac:dyDescent="0.25">
      <c r="A5610" s="14"/>
      <c r="B5610" s="14"/>
      <c r="C5610" s="14"/>
      <c r="D5610" s="16"/>
      <c r="E5610" s="16"/>
      <c r="F5610" s="14"/>
      <c r="G5610" s="14"/>
      <c r="H5610" s="14"/>
      <c r="I5610" s="15"/>
      <c r="J5610" s="77"/>
      <c r="K5610" s="92"/>
    </row>
    <row r="5611" spans="1:11" ht="13.2" x14ac:dyDescent="0.25">
      <c r="A5611" s="14"/>
      <c r="B5611" s="14"/>
      <c r="C5611" s="14"/>
      <c r="D5611" s="16"/>
      <c r="E5611" s="16"/>
      <c r="F5611" s="14"/>
      <c r="G5611" s="14"/>
      <c r="H5611" s="14"/>
      <c r="I5611" s="15"/>
      <c r="J5611" s="77"/>
      <c r="K5611" s="92"/>
    </row>
    <row r="5612" spans="1:11" ht="13.2" x14ac:dyDescent="0.25">
      <c r="A5612" s="14"/>
      <c r="B5612" s="14"/>
      <c r="C5612" s="14"/>
      <c r="D5612" s="16"/>
      <c r="E5612" s="16"/>
      <c r="F5612" s="14"/>
      <c r="G5612" s="14"/>
      <c r="H5612" s="14"/>
      <c r="I5612" s="15"/>
      <c r="J5612" s="77"/>
      <c r="K5612" s="92"/>
    </row>
    <row r="5613" spans="1:11" ht="13.2" x14ac:dyDescent="0.25">
      <c r="A5613" s="14"/>
      <c r="B5613" s="14"/>
      <c r="C5613" s="14"/>
      <c r="D5613" s="16"/>
      <c r="E5613" s="16"/>
      <c r="F5613" s="14"/>
      <c r="G5613" s="14"/>
      <c r="H5613" s="14"/>
      <c r="I5613" s="15"/>
      <c r="J5613" s="77"/>
      <c r="K5613" s="92"/>
    </row>
    <row r="5614" spans="1:11" ht="13.2" x14ac:dyDescent="0.25">
      <c r="A5614" s="14"/>
      <c r="B5614" s="14"/>
      <c r="C5614" s="14"/>
      <c r="D5614" s="16"/>
      <c r="E5614" s="16"/>
      <c r="F5614" s="14"/>
      <c r="G5614" s="14"/>
      <c r="H5614" s="14"/>
      <c r="I5614" s="15"/>
      <c r="J5614" s="77"/>
      <c r="K5614" s="92"/>
    </row>
    <row r="5615" spans="1:11" ht="13.2" x14ac:dyDescent="0.25">
      <c r="A5615" s="14"/>
      <c r="B5615" s="14"/>
      <c r="C5615" s="14"/>
      <c r="D5615" s="16"/>
      <c r="E5615" s="16"/>
      <c r="F5615" s="14"/>
      <c r="G5615" s="14"/>
      <c r="H5615" s="14"/>
      <c r="I5615" s="15"/>
      <c r="J5615" s="77"/>
      <c r="K5615" s="92"/>
    </row>
    <row r="5616" spans="1:11" ht="13.2" x14ac:dyDescent="0.25">
      <c r="A5616" s="14"/>
      <c r="B5616" s="14"/>
      <c r="C5616" s="14"/>
      <c r="D5616" s="16"/>
      <c r="E5616" s="16"/>
      <c r="F5616" s="14"/>
      <c r="G5616" s="14"/>
      <c r="H5616" s="14"/>
      <c r="I5616" s="15"/>
      <c r="J5616" s="77"/>
      <c r="K5616" s="92"/>
    </row>
    <row r="5617" spans="1:11" ht="13.2" x14ac:dyDescent="0.25">
      <c r="A5617" s="14"/>
      <c r="B5617" s="14"/>
      <c r="C5617" s="14"/>
      <c r="D5617" s="16"/>
      <c r="E5617" s="16"/>
      <c r="F5617" s="14"/>
      <c r="G5617" s="14"/>
      <c r="H5617" s="14"/>
      <c r="I5617" s="15"/>
      <c r="J5617" s="77"/>
      <c r="K5617" s="92"/>
    </row>
    <row r="5618" spans="1:11" ht="13.2" x14ac:dyDescent="0.25">
      <c r="A5618" s="14"/>
      <c r="B5618" s="14"/>
      <c r="C5618" s="14"/>
      <c r="D5618" s="16"/>
      <c r="E5618" s="16"/>
      <c r="F5618" s="14"/>
      <c r="G5618" s="14"/>
      <c r="H5618" s="14"/>
      <c r="I5618" s="15"/>
      <c r="J5618" s="77"/>
      <c r="K5618" s="92"/>
    </row>
    <row r="5619" spans="1:11" ht="13.2" x14ac:dyDescent="0.25">
      <c r="A5619" s="14"/>
      <c r="B5619" s="14"/>
      <c r="C5619" s="14"/>
      <c r="D5619" s="16"/>
      <c r="E5619" s="16"/>
      <c r="F5619" s="14"/>
      <c r="G5619" s="14"/>
      <c r="H5619" s="14"/>
      <c r="I5619" s="15"/>
      <c r="J5619" s="77"/>
      <c r="K5619" s="92"/>
    </row>
    <row r="5620" spans="1:11" ht="13.2" x14ac:dyDescent="0.25">
      <c r="A5620" s="14"/>
      <c r="B5620" s="14"/>
      <c r="C5620" s="14"/>
      <c r="D5620" s="16"/>
      <c r="E5620" s="16"/>
      <c r="F5620" s="14"/>
      <c r="G5620" s="14"/>
      <c r="H5620" s="14"/>
      <c r="I5620" s="15"/>
      <c r="J5620" s="77"/>
      <c r="K5620" s="92"/>
    </row>
    <row r="5621" spans="1:11" ht="13.2" x14ac:dyDescent="0.25">
      <c r="A5621" s="14"/>
      <c r="B5621" s="14"/>
      <c r="C5621" s="14"/>
      <c r="D5621" s="16"/>
      <c r="E5621" s="16"/>
      <c r="F5621" s="14"/>
      <c r="G5621" s="14"/>
      <c r="H5621" s="14"/>
      <c r="I5621" s="15"/>
      <c r="J5621" s="77"/>
      <c r="K5621" s="92"/>
    </row>
    <row r="5622" spans="1:11" ht="13.2" x14ac:dyDescent="0.25">
      <c r="A5622" s="14"/>
      <c r="B5622" s="14"/>
      <c r="C5622" s="14"/>
      <c r="D5622" s="16"/>
      <c r="E5622" s="16"/>
      <c r="F5622" s="14"/>
      <c r="G5622" s="14"/>
      <c r="H5622" s="14"/>
      <c r="I5622" s="15"/>
      <c r="J5622" s="77"/>
      <c r="K5622" s="92"/>
    </row>
    <row r="5623" spans="1:11" ht="13.2" x14ac:dyDescent="0.25">
      <c r="A5623" s="14"/>
      <c r="B5623" s="14"/>
      <c r="C5623" s="14"/>
      <c r="D5623" s="16"/>
      <c r="E5623" s="16"/>
      <c r="F5623" s="14"/>
      <c r="G5623" s="14"/>
      <c r="H5623" s="14"/>
      <c r="I5623" s="15"/>
      <c r="J5623" s="77"/>
      <c r="K5623" s="92"/>
    </row>
    <row r="5624" spans="1:11" ht="13.2" x14ac:dyDescent="0.25">
      <c r="A5624" s="14"/>
      <c r="B5624" s="14"/>
      <c r="C5624" s="14"/>
      <c r="D5624" s="16"/>
      <c r="E5624" s="16"/>
      <c r="F5624" s="14"/>
      <c r="G5624" s="14"/>
      <c r="H5624" s="14"/>
      <c r="I5624" s="15"/>
      <c r="J5624" s="77"/>
      <c r="K5624" s="92"/>
    </row>
    <row r="5625" spans="1:11" ht="13.2" x14ac:dyDescent="0.25">
      <c r="A5625" s="14"/>
      <c r="B5625" s="14"/>
      <c r="C5625" s="14"/>
      <c r="D5625" s="16"/>
      <c r="E5625" s="16"/>
      <c r="F5625" s="14"/>
      <c r="G5625" s="14"/>
      <c r="H5625" s="14"/>
      <c r="I5625" s="15"/>
      <c r="J5625" s="77"/>
      <c r="K5625" s="92"/>
    </row>
    <row r="5626" spans="1:11" ht="13.2" x14ac:dyDescent="0.25">
      <c r="A5626" s="14"/>
      <c r="B5626" s="14"/>
      <c r="C5626" s="14"/>
      <c r="D5626" s="16"/>
      <c r="E5626" s="16"/>
      <c r="F5626" s="14"/>
      <c r="G5626" s="14"/>
      <c r="H5626" s="14"/>
      <c r="I5626" s="15"/>
      <c r="J5626" s="77"/>
      <c r="K5626" s="92"/>
    </row>
    <row r="5627" spans="1:11" ht="13.2" x14ac:dyDescent="0.25">
      <c r="A5627" s="14"/>
      <c r="B5627" s="14"/>
      <c r="C5627" s="14"/>
      <c r="D5627" s="16"/>
      <c r="E5627" s="16"/>
      <c r="F5627" s="14"/>
      <c r="G5627" s="14"/>
      <c r="H5627" s="14"/>
      <c r="I5627" s="15"/>
      <c r="J5627" s="77"/>
      <c r="K5627" s="92"/>
    </row>
    <row r="5628" spans="1:11" ht="13.2" x14ac:dyDescent="0.25">
      <c r="A5628" s="14"/>
      <c r="B5628" s="14"/>
      <c r="C5628" s="14"/>
      <c r="D5628" s="16"/>
      <c r="E5628" s="16"/>
      <c r="F5628" s="14"/>
      <c r="G5628" s="14"/>
      <c r="H5628" s="14"/>
      <c r="I5628" s="15"/>
      <c r="J5628" s="77"/>
      <c r="K5628" s="92"/>
    </row>
    <row r="5629" spans="1:11" ht="13.2" x14ac:dyDescent="0.25">
      <c r="A5629" s="14"/>
      <c r="B5629" s="14"/>
      <c r="C5629" s="14"/>
      <c r="D5629" s="16"/>
      <c r="E5629" s="16"/>
      <c r="F5629" s="14"/>
      <c r="G5629" s="14"/>
      <c r="H5629" s="14"/>
      <c r="I5629" s="15"/>
      <c r="J5629" s="77"/>
      <c r="K5629" s="92"/>
    </row>
    <row r="5630" spans="1:11" ht="13.2" x14ac:dyDescent="0.25">
      <c r="A5630" s="14"/>
      <c r="B5630" s="14"/>
      <c r="C5630" s="14"/>
      <c r="D5630" s="16"/>
      <c r="E5630" s="16"/>
      <c r="F5630" s="14"/>
      <c r="G5630" s="14"/>
      <c r="H5630" s="14"/>
      <c r="I5630" s="15"/>
      <c r="J5630" s="77"/>
      <c r="K5630" s="92"/>
    </row>
    <row r="5631" spans="1:11" ht="13.2" x14ac:dyDescent="0.25">
      <c r="A5631" s="14"/>
      <c r="B5631" s="14"/>
      <c r="C5631" s="14"/>
      <c r="D5631" s="16"/>
      <c r="E5631" s="16"/>
      <c r="F5631" s="14"/>
      <c r="G5631" s="14"/>
      <c r="H5631" s="14"/>
      <c r="I5631" s="15"/>
      <c r="J5631" s="77"/>
      <c r="K5631" s="92"/>
    </row>
    <row r="5632" spans="1:11" ht="13.2" x14ac:dyDescent="0.25">
      <c r="A5632" s="14"/>
      <c r="B5632" s="14"/>
      <c r="C5632" s="14"/>
      <c r="D5632" s="16"/>
      <c r="E5632" s="16"/>
      <c r="F5632" s="14"/>
      <c r="G5632" s="14"/>
      <c r="H5632" s="14"/>
      <c r="I5632" s="15"/>
      <c r="J5632" s="77"/>
      <c r="K5632" s="92"/>
    </row>
    <row r="5633" spans="1:11" ht="13.2" x14ac:dyDescent="0.25">
      <c r="A5633" s="14"/>
      <c r="B5633" s="14"/>
      <c r="C5633" s="14"/>
      <c r="D5633" s="16"/>
      <c r="E5633" s="16"/>
      <c r="F5633" s="14"/>
      <c r="G5633" s="14"/>
      <c r="H5633" s="14"/>
      <c r="I5633" s="15"/>
      <c r="J5633" s="77"/>
      <c r="K5633" s="92"/>
    </row>
    <row r="5634" spans="1:11" ht="13.2" x14ac:dyDescent="0.25">
      <c r="A5634" s="14"/>
      <c r="B5634" s="14"/>
      <c r="C5634" s="14"/>
      <c r="D5634" s="16"/>
      <c r="E5634" s="16"/>
      <c r="F5634" s="14"/>
      <c r="G5634" s="14"/>
      <c r="H5634" s="14"/>
      <c r="I5634" s="15"/>
      <c r="J5634" s="77"/>
      <c r="K5634" s="92"/>
    </row>
    <row r="5635" spans="1:11" ht="13.2" x14ac:dyDescent="0.25">
      <c r="A5635" s="14"/>
      <c r="B5635" s="14"/>
      <c r="C5635" s="14"/>
      <c r="D5635" s="16"/>
      <c r="E5635" s="16"/>
      <c r="F5635" s="14"/>
      <c r="G5635" s="14"/>
      <c r="H5635" s="14"/>
      <c r="I5635" s="15"/>
      <c r="J5635" s="77"/>
      <c r="K5635" s="92"/>
    </row>
    <row r="5636" spans="1:11" ht="13.2" x14ac:dyDescent="0.25">
      <c r="A5636" s="14"/>
      <c r="B5636" s="14"/>
      <c r="C5636" s="14"/>
      <c r="D5636" s="16"/>
      <c r="E5636" s="16"/>
      <c r="F5636" s="14"/>
      <c r="G5636" s="14"/>
      <c r="H5636" s="14"/>
      <c r="I5636" s="15"/>
      <c r="J5636" s="77"/>
      <c r="K5636" s="92"/>
    </row>
    <row r="5637" spans="1:11" ht="13.2" x14ac:dyDescent="0.25">
      <c r="A5637" s="14"/>
      <c r="B5637" s="14"/>
      <c r="C5637" s="14"/>
      <c r="D5637" s="16"/>
      <c r="E5637" s="16"/>
      <c r="F5637" s="14"/>
      <c r="G5637" s="14"/>
      <c r="H5637" s="14"/>
      <c r="I5637" s="15"/>
      <c r="J5637" s="77"/>
      <c r="K5637" s="92"/>
    </row>
    <row r="5638" spans="1:11" ht="13.2" x14ac:dyDescent="0.25">
      <c r="A5638" s="14"/>
      <c r="B5638" s="14"/>
      <c r="C5638" s="14"/>
      <c r="D5638" s="16"/>
      <c r="E5638" s="16"/>
      <c r="F5638" s="14"/>
      <c r="G5638" s="14"/>
      <c r="H5638" s="14"/>
      <c r="I5638" s="15"/>
      <c r="J5638" s="77"/>
      <c r="K5638" s="92"/>
    </row>
    <row r="5639" spans="1:11" ht="13.2" x14ac:dyDescent="0.25">
      <c r="A5639" s="14"/>
      <c r="B5639" s="14"/>
      <c r="C5639" s="14"/>
      <c r="D5639" s="16"/>
      <c r="E5639" s="16"/>
      <c r="F5639" s="14"/>
      <c r="G5639" s="14"/>
      <c r="H5639" s="14"/>
      <c r="I5639" s="15"/>
      <c r="J5639" s="77"/>
      <c r="K5639" s="92"/>
    </row>
    <row r="5640" spans="1:11" ht="13.2" x14ac:dyDescent="0.25">
      <c r="A5640" s="14"/>
      <c r="B5640" s="14"/>
      <c r="C5640" s="14"/>
      <c r="D5640" s="16"/>
      <c r="E5640" s="16"/>
      <c r="F5640" s="14"/>
      <c r="G5640" s="14"/>
      <c r="H5640" s="14"/>
      <c r="I5640" s="15"/>
      <c r="J5640" s="77"/>
      <c r="K5640" s="92"/>
    </row>
    <row r="5641" spans="1:11" ht="13.2" x14ac:dyDescent="0.25">
      <c r="A5641" s="14"/>
      <c r="B5641" s="14"/>
      <c r="C5641" s="14"/>
      <c r="D5641" s="16"/>
      <c r="E5641" s="16"/>
      <c r="F5641" s="14"/>
      <c r="G5641" s="14"/>
      <c r="H5641" s="14"/>
      <c r="I5641" s="15"/>
      <c r="J5641" s="77"/>
      <c r="K5641" s="92"/>
    </row>
    <row r="5642" spans="1:11" ht="13.2" x14ac:dyDescent="0.25">
      <c r="A5642" s="14"/>
      <c r="B5642" s="14"/>
      <c r="C5642" s="14"/>
      <c r="D5642" s="16"/>
      <c r="E5642" s="16"/>
      <c r="F5642" s="14"/>
      <c r="G5642" s="14"/>
      <c r="H5642" s="14"/>
      <c r="I5642" s="15"/>
      <c r="J5642" s="77"/>
      <c r="K5642" s="92"/>
    </row>
    <row r="5643" spans="1:11" ht="13.2" x14ac:dyDescent="0.25">
      <c r="A5643" s="14"/>
      <c r="B5643" s="14"/>
      <c r="C5643" s="14"/>
      <c r="D5643" s="16"/>
      <c r="E5643" s="16"/>
      <c r="F5643" s="14"/>
      <c r="G5643" s="14"/>
      <c r="H5643" s="14"/>
      <c r="I5643" s="15"/>
      <c r="J5643" s="77"/>
      <c r="K5643" s="92"/>
    </row>
    <row r="5644" spans="1:11" ht="13.2" x14ac:dyDescent="0.25">
      <c r="A5644" s="14"/>
      <c r="B5644" s="14"/>
      <c r="C5644" s="14"/>
      <c r="D5644" s="16"/>
      <c r="E5644" s="16"/>
      <c r="F5644" s="14"/>
      <c r="G5644" s="14"/>
      <c r="H5644" s="14"/>
      <c r="I5644" s="15"/>
      <c r="J5644" s="77"/>
      <c r="K5644" s="92"/>
    </row>
    <row r="5645" spans="1:11" ht="13.2" x14ac:dyDescent="0.25">
      <c r="A5645" s="14"/>
      <c r="B5645" s="14"/>
      <c r="C5645" s="14"/>
      <c r="D5645" s="16"/>
      <c r="E5645" s="16"/>
      <c r="F5645" s="14"/>
      <c r="G5645" s="14"/>
      <c r="H5645" s="14"/>
      <c r="I5645" s="15"/>
      <c r="J5645" s="77"/>
      <c r="K5645" s="92"/>
    </row>
    <row r="5646" spans="1:11" ht="13.2" x14ac:dyDescent="0.25">
      <c r="A5646" s="14"/>
      <c r="B5646" s="14"/>
      <c r="C5646" s="14"/>
      <c r="D5646" s="16"/>
      <c r="E5646" s="16"/>
      <c r="F5646" s="14"/>
      <c r="G5646" s="14"/>
      <c r="H5646" s="14"/>
      <c r="I5646" s="15"/>
      <c r="J5646" s="77"/>
      <c r="K5646" s="92"/>
    </row>
    <row r="5647" spans="1:11" ht="13.2" x14ac:dyDescent="0.25">
      <c r="A5647" s="14"/>
      <c r="B5647" s="14"/>
      <c r="C5647" s="14"/>
      <c r="D5647" s="16"/>
      <c r="E5647" s="16"/>
      <c r="F5647" s="14"/>
      <c r="G5647" s="14"/>
      <c r="H5647" s="14"/>
      <c r="I5647" s="15"/>
      <c r="J5647" s="77"/>
      <c r="K5647" s="92"/>
    </row>
    <row r="5648" spans="1:11" ht="13.2" x14ac:dyDescent="0.25">
      <c r="A5648" s="14"/>
      <c r="B5648" s="14"/>
      <c r="C5648" s="14"/>
      <c r="D5648" s="16"/>
      <c r="E5648" s="16"/>
      <c r="F5648" s="14"/>
      <c r="G5648" s="14"/>
      <c r="H5648" s="14"/>
      <c r="I5648" s="15"/>
      <c r="J5648" s="77"/>
      <c r="K5648" s="92"/>
    </row>
    <row r="5649" spans="1:11" ht="13.2" x14ac:dyDescent="0.25">
      <c r="A5649" s="14"/>
      <c r="B5649" s="14"/>
      <c r="C5649" s="14"/>
      <c r="D5649" s="16"/>
      <c r="E5649" s="16"/>
      <c r="F5649" s="14"/>
      <c r="G5649" s="14"/>
      <c r="H5649" s="14"/>
      <c r="I5649" s="15"/>
      <c r="J5649" s="77"/>
      <c r="K5649" s="92"/>
    </row>
    <row r="5650" spans="1:11" ht="13.2" x14ac:dyDescent="0.25">
      <c r="A5650" s="14"/>
      <c r="B5650" s="14"/>
      <c r="C5650" s="14"/>
      <c r="D5650" s="16"/>
      <c r="E5650" s="16"/>
      <c r="F5650" s="14"/>
      <c r="G5650" s="14"/>
      <c r="H5650" s="14"/>
      <c r="I5650" s="15"/>
      <c r="J5650" s="77"/>
      <c r="K5650" s="92"/>
    </row>
    <row r="5651" spans="1:11" ht="13.2" x14ac:dyDescent="0.25">
      <c r="A5651" s="14"/>
      <c r="B5651" s="14"/>
      <c r="C5651" s="14"/>
      <c r="D5651" s="16"/>
      <c r="E5651" s="16"/>
      <c r="F5651" s="14"/>
      <c r="G5651" s="14"/>
      <c r="H5651" s="14"/>
      <c r="I5651" s="15"/>
      <c r="J5651" s="77"/>
      <c r="K5651" s="92"/>
    </row>
    <row r="5652" spans="1:11" ht="13.2" x14ac:dyDescent="0.25">
      <c r="A5652" s="14"/>
      <c r="B5652" s="14"/>
      <c r="C5652" s="14"/>
      <c r="D5652" s="16"/>
      <c r="E5652" s="16"/>
      <c r="F5652" s="14"/>
      <c r="G5652" s="14"/>
      <c r="H5652" s="14"/>
      <c r="I5652" s="15"/>
      <c r="J5652" s="77"/>
      <c r="K5652" s="92"/>
    </row>
    <row r="5653" spans="1:11" ht="13.2" x14ac:dyDescent="0.25">
      <c r="A5653" s="14"/>
      <c r="B5653" s="14"/>
      <c r="C5653" s="14"/>
      <c r="D5653" s="16"/>
      <c r="E5653" s="16"/>
      <c r="F5653" s="14"/>
      <c r="G5653" s="14"/>
      <c r="H5653" s="14"/>
      <c r="I5653" s="15"/>
      <c r="J5653" s="77"/>
      <c r="K5653" s="92"/>
    </row>
    <row r="5654" spans="1:11" ht="13.2" x14ac:dyDescent="0.25">
      <c r="A5654" s="14"/>
      <c r="B5654" s="14"/>
      <c r="C5654" s="14"/>
      <c r="D5654" s="16"/>
      <c r="E5654" s="16"/>
      <c r="F5654" s="14"/>
      <c r="G5654" s="14"/>
      <c r="H5654" s="14"/>
      <c r="I5654" s="15"/>
      <c r="J5654" s="77"/>
      <c r="K5654" s="92"/>
    </row>
    <row r="5655" spans="1:11" ht="13.2" x14ac:dyDescent="0.25">
      <c r="A5655" s="14"/>
      <c r="B5655" s="14"/>
      <c r="C5655" s="14"/>
      <c r="D5655" s="16"/>
      <c r="E5655" s="16"/>
      <c r="F5655" s="14"/>
      <c r="G5655" s="14"/>
      <c r="H5655" s="14"/>
      <c r="I5655" s="15"/>
      <c r="J5655" s="77"/>
      <c r="K5655" s="92"/>
    </row>
    <row r="5656" spans="1:11" ht="13.2" x14ac:dyDescent="0.25">
      <c r="A5656" s="14"/>
      <c r="B5656" s="14"/>
      <c r="C5656" s="14"/>
      <c r="D5656" s="16"/>
      <c r="E5656" s="16"/>
      <c r="F5656" s="14"/>
      <c r="G5656" s="14"/>
      <c r="H5656" s="14"/>
      <c r="I5656" s="15"/>
      <c r="J5656" s="77"/>
      <c r="K5656" s="92"/>
    </row>
    <row r="5657" spans="1:11" ht="13.2" x14ac:dyDescent="0.25">
      <c r="A5657" s="14"/>
      <c r="B5657" s="14"/>
      <c r="C5657" s="14"/>
      <c r="D5657" s="16"/>
      <c r="E5657" s="16"/>
      <c r="F5657" s="14"/>
      <c r="G5657" s="14"/>
      <c r="H5657" s="14"/>
      <c r="I5657" s="15"/>
      <c r="J5657" s="77"/>
      <c r="K5657" s="92"/>
    </row>
    <row r="5658" spans="1:11" ht="13.2" x14ac:dyDescent="0.25">
      <c r="A5658" s="14"/>
      <c r="B5658" s="14"/>
      <c r="C5658" s="14"/>
      <c r="D5658" s="16"/>
      <c r="E5658" s="16"/>
      <c r="F5658" s="14"/>
      <c r="G5658" s="14"/>
      <c r="H5658" s="14"/>
      <c r="I5658" s="15"/>
      <c r="J5658" s="77"/>
      <c r="K5658" s="92"/>
    </row>
    <row r="5659" spans="1:11" ht="13.2" x14ac:dyDescent="0.25">
      <c r="A5659" s="14"/>
      <c r="B5659" s="14"/>
      <c r="C5659" s="14"/>
      <c r="D5659" s="16"/>
      <c r="E5659" s="16"/>
      <c r="F5659" s="14"/>
      <c r="G5659" s="14"/>
      <c r="H5659" s="14"/>
      <c r="I5659" s="15"/>
      <c r="J5659" s="77"/>
      <c r="K5659" s="92"/>
    </row>
    <row r="5660" spans="1:11" ht="13.2" x14ac:dyDescent="0.25">
      <c r="A5660" s="14"/>
      <c r="B5660" s="14"/>
      <c r="C5660" s="14"/>
      <c r="D5660" s="16"/>
      <c r="E5660" s="16"/>
      <c r="F5660" s="14"/>
      <c r="G5660" s="14"/>
      <c r="H5660" s="14"/>
      <c r="I5660" s="15"/>
      <c r="J5660" s="77"/>
      <c r="K5660" s="92"/>
    </row>
    <row r="5661" spans="1:11" ht="13.2" x14ac:dyDescent="0.25">
      <c r="A5661" s="14"/>
      <c r="B5661" s="14"/>
      <c r="C5661" s="14"/>
      <c r="D5661" s="16"/>
      <c r="E5661" s="16"/>
      <c r="F5661" s="14"/>
      <c r="G5661" s="14"/>
      <c r="H5661" s="14"/>
      <c r="I5661" s="15"/>
      <c r="J5661" s="77"/>
      <c r="K5661" s="92"/>
    </row>
    <row r="5662" spans="1:11" ht="13.2" x14ac:dyDescent="0.25">
      <c r="A5662" s="14"/>
      <c r="B5662" s="14"/>
      <c r="C5662" s="14"/>
      <c r="D5662" s="16"/>
      <c r="E5662" s="16"/>
      <c r="F5662" s="14"/>
      <c r="G5662" s="14"/>
      <c r="H5662" s="14"/>
      <c r="I5662" s="15"/>
      <c r="J5662" s="77"/>
      <c r="K5662" s="92"/>
    </row>
    <row r="5663" spans="1:11" ht="13.2" x14ac:dyDescent="0.25">
      <c r="A5663" s="14"/>
      <c r="B5663" s="14"/>
      <c r="C5663" s="14"/>
      <c r="D5663" s="16"/>
      <c r="E5663" s="16"/>
      <c r="F5663" s="14"/>
      <c r="G5663" s="14"/>
      <c r="H5663" s="14"/>
      <c r="I5663" s="15"/>
      <c r="J5663" s="77"/>
      <c r="K5663" s="92"/>
    </row>
    <row r="5664" spans="1:11" ht="13.2" x14ac:dyDescent="0.25">
      <c r="A5664" s="14"/>
      <c r="B5664" s="14"/>
      <c r="C5664" s="14"/>
      <c r="D5664" s="16"/>
      <c r="E5664" s="16"/>
      <c r="F5664" s="14"/>
      <c r="G5664" s="14"/>
      <c r="H5664" s="14"/>
      <c r="I5664" s="15"/>
      <c r="J5664" s="77"/>
      <c r="K5664" s="92"/>
    </row>
    <row r="5665" spans="1:11" ht="13.2" x14ac:dyDescent="0.25">
      <c r="A5665" s="14"/>
      <c r="B5665" s="14"/>
      <c r="C5665" s="14"/>
      <c r="D5665" s="16"/>
      <c r="E5665" s="16"/>
      <c r="F5665" s="14"/>
      <c r="G5665" s="14"/>
      <c r="H5665" s="14"/>
      <c r="I5665" s="15"/>
      <c r="J5665" s="77"/>
      <c r="K5665" s="92"/>
    </row>
    <row r="5666" spans="1:11" ht="13.2" x14ac:dyDescent="0.25">
      <c r="A5666" s="14"/>
      <c r="B5666" s="14"/>
      <c r="C5666" s="14"/>
      <c r="D5666" s="16"/>
      <c r="E5666" s="16"/>
      <c r="F5666" s="14"/>
      <c r="G5666" s="14"/>
      <c r="H5666" s="14"/>
      <c r="I5666" s="15"/>
      <c r="J5666" s="77"/>
      <c r="K5666" s="92"/>
    </row>
    <row r="5667" spans="1:11" ht="13.2" x14ac:dyDescent="0.25">
      <c r="A5667" s="14"/>
      <c r="B5667" s="14"/>
      <c r="C5667" s="14"/>
      <c r="D5667" s="16"/>
      <c r="E5667" s="16"/>
      <c r="F5667" s="14"/>
      <c r="G5667" s="14"/>
      <c r="H5667" s="14"/>
      <c r="I5667" s="15"/>
      <c r="J5667" s="77"/>
      <c r="K5667" s="92"/>
    </row>
    <row r="5668" spans="1:11" ht="13.2" x14ac:dyDescent="0.25">
      <c r="A5668" s="14"/>
      <c r="B5668" s="14"/>
      <c r="C5668" s="14"/>
      <c r="D5668" s="16"/>
      <c r="E5668" s="16"/>
      <c r="F5668" s="14"/>
      <c r="G5668" s="14"/>
      <c r="H5668" s="14"/>
      <c r="I5668" s="15"/>
      <c r="J5668" s="77"/>
      <c r="K5668" s="92"/>
    </row>
    <row r="5669" spans="1:11" ht="13.2" x14ac:dyDescent="0.25">
      <c r="A5669" s="14"/>
      <c r="B5669" s="14"/>
      <c r="C5669" s="14"/>
      <c r="D5669" s="16"/>
      <c r="E5669" s="16"/>
      <c r="F5669" s="14"/>
      <c r="G5669" s="14"/>
      <c r="H5669" s="14"/>
      <c r="I5669" s="15"/>
      <c r="J5669" s="77"/>
      <c r="K5669" s="92"/>
    </row>
    <row r="5670" spans="1:11" ht="13.2" x14ac:dyDescent="0.25">
      <c r="A5670" s="14"/>
      <c r="B5670" s="14"/>
      <c r="C5670" s="14"/>
      <c r="D5670" s="16"/>
      <c r="E5670" s="16"/>
      <c r="F5670" s="14"/>
      <c r="G5670" s="14"/>
      <c r="H5670" s="14"/>
      <c r="I5670" s="15"/>
      <c r="J5670" s="77"/>
      <c r="K5670" s="92"/>
    </row>
    <row r="5671" spans="1:11" ht="13.2" x14ac:dyDescent="0.25">
      <c r="A5671" s="14"/>
      <c r="B5671" s="14"/>
      <c r="C5671" s="14"/>
      <c r="D5671" s="16"/>
      <c r="E5671" s="16"/>
      <c r="F5671" s="14"/>
      <c r="G5671" s="14"/>
      <c r="H5671" s="14"/>
      <c r="I5671" s="15"/>
      <c r="J5671" s="77"/>
      <c r="K5671" s="92"/>
    </row>
    <row r="5672" spans="1:11" ht="13.2" x14ac:dyDescent="0.25">
      <c r="A5672" s="14"/>
      <c r="B5672" s="14"/>
      <c r="C5672" s="14"/>
      <c r="D5672" s="16"/>
      <c r="E5672" s="16"/>
      <c r="F5672" s="14"/>
      <c r="G5672" s="14"/>
      <c r="H5672" s="14"/>
      <c r="I5672" s="15"/>
      <c r="J5672" s="77"/>
      <c r="K5672" s="92"/>
    </row>
    <row r="5673" spans="1:11" ht="13.2" x14ac:dyDescent="0.25">
      <c r="A5673" s="14"/>
      <c r="B5673" s="14"/>
      <c r="C5673" s="14"/>
      <c r="D5673" s="16"/>
      <c r="E5673" s="16"/>
      <c r="F5673" s="14"/>
      <c r="G5673" s="14"/>
      <c r="H5673" s="14"/>
      <c r="I5673" s="15"/>
      <c r="J5673" s="77"/>
      <c r="K5673" s="92"/>
    </row>
    <row r="5674" spans="1:11" ht="13.2" x14ac:dyDescent="0.25">
      <c r="A5674" s="14"/>
      <c r="B5674" s="14"/>
      <c r="C5674" s="14"/>
      <c r="D5674" s="16"/>
      <c r="E5674" s="16"/>
      <c r="F5674" s="14"/>
      <c r="G5674" s="14"/>
      <c r="H5674" s="14"/>
      <c r="I5674" s="15"/>
      <c r="J5674" s="77"/>
      <c r="K5674" s="92"/>
    </row>
    <row r="5675" spans="1:11" ht="13.2" x14ac:dyDescent="0.25">
      <c r="A5675" s="14"/>
      <c r="B5675" s="14"/>
      <c r="C5675" s="14"/>
      <c r="D5675" s="16"/>
      <c r="E5675" s="16"/>
      <c r="F5675" s="14"/>
      <c r="G5675" s="14"/>
      <c r="H5675" s="14"/>
      <c r="I5675" s="15"/>
      <c r="J5675" s="77"/>
      <c r="K5675" s="92"/>
    </row>
    <row r="5676" spans="1:11" ht="13.2" x14ac:dyDescent="0.25">
      <c r="A5676" s="14"/>
      <c r="B5676" s="14"/>
      <c r="C5676" s="14"/>
      <c r="D5676" s="16"/>
      <c r="E5676" s="16"/>
      <c r="F5676" s="14"/>
      <c r="G5676" s="14"/>
      <c r="H5676" s="14"/>
      <c r="I5676" s="15"/>
      <c r="J5676" s="77"/>
      <c r="K5676" s="92"/>
    </row>
    <row r="5677" spans="1:11" ht="13.2" x14ac:dyDescent="0.25">
      <c r="A5677" s="14"/>
      <c r="B5677" s="14"/>
      <c r="C5677" s="14"/>
      <c r="D5677" s="16"/>
      <c r="E5677" s="16"/>
      <c r="F5677" s="14"/>
      <c r="G5677" s="14"/>
      <c r="H5677" s="14"/>
      <c r="I5677" s="15"/>
      <c r="J5677" s="77"/>
      <c r="K5677" s="92"/>
    </row>
    <row r="5678" spans="1:11" ht="13.2" x14ac:dyDescent="0.25">
      <c r="A5678" s="14"/>
      <c r="B5678" s="14"/>
      <c r="C5678" s="14"/>
      <c r="D5678" s="16"/>
      <c r="E5678" s="16"/>
      <c r="F5678" s="14"/>
      <c r="G5678" s="14"/>
      <c r="H5678" s="14"/>
      <c r="I5678" s="15"/>
      <c r="J5678" s="77"/>
      <c r="K5678" s="92"/>
    </row>
    <row r="5679" spans="1:11" ht="13.2" x14ac:dyDescent="0.25">
      <c r="A5679" s="14"/>
      <c r="B5679" s="14"/>
      <c r="C5679" s="14"/>
      <c r="D5679" s="16"/>
      <c r="E5679" s="16"/>
      <c r="F5679" s="14"/>
      <c r="G5679" s="14"/>
      <c r="H5679" s="14"/>
      <c r="I5679" s="15"/>
      <c r="J5679" s="77"/>
      <c r="K5679" s="92"/>
    </row>
    <row r="5680" spans="1:11" ht="13.2" x14ac:dyDescent="0.25">
      <c r="A5680" s="14"/>
      <c r="B5680" s="14"/>
      <c r="C5680" s="14"/>
      <c r="D5680" s="16"/>
      <c r="E5680" s="16"/>
      <c r="F5680" s="14"/>
      <c r="G5680" s="14"/>
      <c r="H5680" s="14"/>
      <c r="I5680" s="15"/>
      <c r="J5680" s="77"/>
      <c r="K5680" s="92"/>
    </row>
    <row r="5681" spans="1:11" ht="13.2" x14ac:dyDescent="0.25">
      <c r="A5681" s="14"/>
      <c r="B5681" s="14"/>
      <c r="C5681" s="14"/>
      <c r="D5681" s="16"/>
      <c r="E5681" s="16"/>
      <c r="F5681" s="14"/>
      <c r="G5681" s="14"/>
      <c r="H5681" s="14"/>
      <c r="I5681" s="15"/>
      <c r="J5681" s="77"/>
      <c r="K5681" s="92"/>
    </row>
    <row r="5682" spans="1:11" ht="13.2" x14ac:dyDescent="0.25">
      <c r="A5682" s="14"/>
      <c r="B5682" s="14"/>
      <c r="C5682" s="14"/>
      <c r="D5682" s="16"/>
      <c r="E5682" s="16"/>
      <c r="F5682" s="14"/>
      <c r="G5682" s="14"/>
      <c r="H5682" s="14"/>
      <c r="I5682" s="15"/>
      <c r="J5682" s="77"/>
      <c r="K5682" s="92"/>
    </row>
    <row r="5683" spans="1:11" ht="13.2" x14ac:dyDescent="0.25">
      <c r="A5683" s="14"/>
      <c r="B5683" s="14"/>
      <c r="C5683" s="14"/>
      <c r="D5683" s="16"/>
      <c r="E5683" s="16"/>
      <c r="F5683" s="14"/>
      <c r="G5683" s="14"/>
      <c r="H5683" s="14"/>
      <c r="I5683" s="15"/>
      <c r="J5683" s="77"/>
      <c r="K5683" s="92"/>
    </row>
    <row r="5684" spans="1:11" ht="13.2" x14ac:dyDescent="0.25">
      <c r="A5684" s="14"/>
      <c r="B5684" s="14"/>
      <c r="C5684" s="14"/>
      <c r="D5684" s="16"/>
      <c r="E5684" s="16"/>
      <c r="F5684" s="14"/>
      <c r="G5684" s="14"/>
      <c r="H5684" s="14"/>
      <c r="I5684" s="15"/>
      <c r="J5684" s="77"/>
      <c r="K5684" s="92"/>
    </row>
    <row r="5685" spans="1:11" ht="13.2" x14ac:dyDescent="0.25">
      <c r="A5685" s="14"/>
      <c r="B5685" s="14"/>
      <c r="C5685" s="14"/>
      <c r="D5685" s="16"/>
      <c r="E5685" s="16"/>
      <c r="F5685" s="14"/>
      <c r="G5685" s="14"/>
      <c r="H5685" s="14"/>
      <c r="I5685" s="15"/>
      <c r="J5685" s="77"/>
      <c r="K5685" s="92"/>
    </row>
    <row r="5686" spans="1:11" ht="13.2" x14ac:dyDescent="0.25">
      <c r="A5686" s="14"/>
      <c r="B5686" s="14"/>
      <c r="C5686" s="14"/>
      <c r="D5686" s="16"/>
      <c r="E5686" s="16"/>
      <c r="F5686" s="14"/>
      <c r="G5686" s="14"/>
      <c r="H5686" s="14"/>
      <c r="I5686" s="15"/>
      <c r="J5686" s="77"/>
      <c r="K5686" s="92"/>
    </row>
    <row r="5687" spans="1:11" ht="13.2" x14ac:dyDescent="0.25">
      <c r="A5687" s="14"/>
      <c r="B5687" s="14"/>
      <c r="C5687" s="14"/>
      <c r="D5687" s="16"/>
      <c r="E5687" s="16"/>
      <c r="F5687" s="14"/>
      <c r="G5687" s="14"/>
      <c r="H5687" s="14"/>
      <c r="I5687" s="15"/>
      <c r="J5687" s="77"/>
      <c r="K5687" s="92"/>
    </row>
    <row r="5688" spans="1:11" ht="13.2" x14ac:dyDescent="0.25">
      <c r="A5688" s="14"/>
      <c r="B5688" s="14"/>
      <c r="C5688" s="14"/>
      <c r="D5688" s="16"/>
      <c r="E5688" s="16"/>
      <c r="F5688" s="14"/>
      <c r="G5688" s="14"/>
      <c r="H5688" s="14"/>
      <c r="I5688" s="15"/>
      <c r="J5688" s="77"/>
      <c r="K5688" s="92"/>
    </row>
    <row r="5689" spans="1:11" ht="13.2" x14ac:dyDescent="0.25">
      <c r="A5689" s="14"/>
      <c r="B5689" s="14"/>
      <c r="C5689" s="14"/>
      <c r="D5689" s="16"/>
      <c r="E5689" s="16"/>
      <c r="F5689" s="14"/>
      <c r="G5689" s="14"/>
      <c r="H5689" s="14"/>
      <c r="I5689" s="15"/>
      <c r="J5689" s="77"/>
      <c r="K5689" s="92"/>
    </row>
    <row r="5690" spans="1:11" ht="13.2" x14ac:dyDescent="0.25">
      <c r="A5690" s="14"/>
      <c r="B5690" s="14"/>
      <c r="C5690" s="14"/>
      <c r="D5690" s="16"/>
      <c r="E5690" s="16"/>
      <c r="F5690" s="14"/>
      <c r="G5690" s="14"/>
      <c r="H5690" s="14"/>
      <c r="I5690" s="15"/>
      <c r="J5690" s="77"/>
      <c r="K5690" s="92"/>
    </row>
    <row r="5691" spans="1:11" ht="13.2" x14ac:dyDescent="0.25">
      <c r="A5691" s="14"/>
      <c r="B5691" s="14"/>
      <c r="C5691" s="14"/>
      <c r="D5691" s="16"/>
      <c r="E5691" s="16"/>
      <c r="F5691" s="14"/>
      <c r="G5691" s="14"/>
      <c r="H5691" s="14"/>
      <c r="I5691" s="15"/>
      <c r="J5691" s="77"/>
      <c r="K5691" s="92"/>
    </row>
    <row r="5692" spans="1:11" ht="13.2" x14ac:dyDescent="0.25">
      <c r="A5692" s="14"/>
      <c r="B5692" s="14"/>
      <c r="C5692" s="14"/>
      <c r="D5692" s="16"/>
      <c r="E5692" s="16"/>
      <c r="F5692" s="14"/>
      <c r="G5692" s="14"/>
      <c r="H5692" s="14"/>
      <c r="I5692" s="15"/>
      <c r="J5692" s="77"/>
      <c r="K5692" s="92"/>
    </row>
    <row r="5693" spans="1:11" ht="13.2" x14ac:dyDescent="0.25">
      <c r="A5693" s="14"/>
      <c r="B5693" s="14"/>
      <c r="C5693" s="14"/>
      <c r="D5693" s="16"/>
      <c r="E5693" s="16"/>
      <c r="F5693" s="14"/>
      <c r="G5693" s="14"/>
      <c r="H5693" s="14"/>
      <c r="I5693" s="15"/>
      <c r="J5693" s="77"/>
      <c r="K5693" s="92"/>
    </row>
    <row r="5694" spans="1:11" ht="13.2" x14ac:dyDescent="0.25">
      <c r="A5694" s="14"/>
      <c r="B5694" s="14"/>
      <c r="C5694" s="14"/>
      <c r="D5694" s="16"/>
      <c r="E5694" s="16"/>
      <c r="F5694" s="14"/>
      <c r="G5694" s="14"/>
      <c r="H5694" s="14"/>
      <c r="I5694" s="15"/>
      <c r="J5694" s="77"/>
      <c r="K5694" s="92"/>
    </row>
    <row r="5695" spans="1:11" ht="13.2" x14ac:dyDescent="0.25">
      <c r="A5695" s="14"/>
      <c r="B5695" s="14"/>
      <c r="C5695" s="14"/>
      <c r="D5695" s="16"/>
      <c r="E5695" s="16"/>
      <c r="F5695" s="14"/>
      <c r="G5695" s="14"/>
      <c r="H5695" s="14"/>
      <c r="I5695" s="15"/>
      <c r="J5695" s="77"/>
      <c r="K5695" s="92"/>
    </row>
    <row r="5696" spans="1:11" ht="13.2" x14ac:dyDescent="0.25">
      <c r="A5696" s="14"/>
      <c r="B5696" s="14"/>
      <c r="C5696" s="14"/>
      <c r="D5696" s="16"/>
      <c r="E5696" s="16"/>
      <c r="F5696" s="14"/>
      <c r="G5696" s="14"/>
      <c r="H5696" s="14"/>
      <c r="I5696" s="15"/>
      <c r="J5696" s="77"/>
      <c r="K5696" s="92"/>
    </row>
    <row r="5697" spans="1:11" ht="13.2" x14ac:dyDescent="0.25">
      <c r="A5697" s="14"/>
      <c r="B5697" s="14"/>
      <c r="C5697" s="14"/>
      <c r="D5697" s="16"/>
      <c r="E5697" s="16"/>
      <c r="F5697" s="14"/>
      <c r="G5697" s="14"/>
      <c r="H5697" s="14"/>
      <c r="I5697" s="15"/>
      <c r="J5697" s="77"/>
      <c r="K5697" s="92"/>
    </row>
    <row r="5698" spans="1:11" ht="13.2" x14ac:dyDescent="0.25">
      <c r="A5698" s="14"/>
      <c r="B5698" s="14"/>
      <c r="C5698" s="14"/>
      <c r="D5698" s="16"/>
      <c r="E5698" s="16"/>
      <c r="F5698" s="14"/>
      <c r="G5698" s="14"/>
      <c r="H5698" s="14"/>
      <c r="I5698" s="15"/>
      <c r="J5698" s="77"/>
      <c r="K5698" s="92"/>
    </row>
    <row r="5699" spans="1:11" ht="13.2" x14ac:dyDescent="0.25">
      <c r="A5699" s="14"/>
      <c r="B5699" s="14"/>
      <c r="C5699" s="14"/>
      <c r="D5699" s="16"/>
      <c r="E5699" s="16"/>
      <c r="F5699" s="14"/>
      <c r="G5699" s="14"/>
      <c r="H5699" s="14"/>
      <c r="I5699" s="15"/>
      <c r="J5699" s="77"/>
      <c r="K5699" s="92"/>
    </row>
    <row r="5700" spans="1:11" ht="13.2" x14ac:dyDescent="0.25">
      <c r="A5700" s="14"/>
      <c r="B5700" s="14"/>
      <c r="C5700" s="14"/>
      <c r="D5700" s="16"/>
      <c r="E5700" s="16"/>
      <c r="F5700" s="14"/>
      <c r="G5700" s="14"/>
      <c r="H5700" s="14"/>
      <c r="I5700" s="15"/>
      <c r="J5700" s="77"/>
      <c r="K5700" s="92"/>
    </row>
    <row r="5701" spans="1:11" ht="13.2" x14ac:dyDescent="0.25">
      <c r="A5701" s="14"/>
      <c r="B5701" s="14"/>
      <c r="C5701" s="14"/>
      <c r="D5701" s="16"/>
      <c r="E5701" s="16"/>
      <c r="F5701" s="14"/>
      <c r="G5701" s="14"/>
      <c r="H5701" s="14"/>
      <c r="I5701" s="15"/>
      <c r="J5701" s="77"/>
      <c r="K5701" s="92"/>
    </row>
    <row r="5702" spans="1:11" ht="13.2" x14ac:dyDescent="0.25">
      <c r="A5702" s="14"/>
      <c r="B5702" s="14"/>
      <c r="C5702" s="14"/>
      <c r="D5702" s="16"/>
      <c r="E5702" s="16"/>
      <c r="F5702" s="14"/>
      <c r="G5702" s="14"/>
      <c r="H5702" s="14"/>
      <c r="I5702" s="15"/>
      <c r="J5702" s="77"/>
      <c r="K5702" s="92"/>
    </row>
    <row r="5703" spans="1:11" ht="13.2" x14ac:dyDescent="0.25">
      <c r="A5703" s="14"/>
      <c r="B5703" s="14"/>
      <c r="C5703" s="14"/>
      <c r="D5703" s="16"/>
      <c r="E5703" s="16"/>
      <c r="F5703" s="14"/>
      <c r="G5703" s="14"/>
      <c r="H5703" s="14"/>
      <c r="I5703" s="15"/>
      <c r="J5703" s="77"/>
      <c r="K5703" s="92"/>
    </row>
    <row r="5704" spans="1:11" ht="13.2" x14ac:dyDescent="0.25">
      <c r="A5704" s="14"/>
      <c r="B5704" s="14"/>
      <c r="C5704" s="14"/>
      <c r="D5704" s="16"/>
      <c r="E5704" s="16"/>
      <c r="F5704" s="14"/>
      <c r="G5704" s="14"/>
      <c r="H5704" s="14"/>
      <c r="I5704" s="15"/>
      <c r="J5704" s="77"/>
      <c r="K5704" s="92"/>
    </row>
    <row r="5705" spans="1:11" ht="13.2" x14ac:dyDescent="0.25">
      <c r="A5705" s="14"/>
      <c r="B5705" s="14"/>
      <c r="C5705" s="14"/>
      <c r="D5705" s="16"/>
      <c r="E5705" s="16"/>
      <c r="F5705" s="14"/>
      <c r="G5705" s="14"/>
      <c r="H5705" s="14"/>
      <c r="I5705" s="15"/>
      <c r="J5705" s="77"/>
      <c r="K5705" s="92"/>
    </row>
    <row r="5706" spans="1:11" ht="13.2" x14ac:dyDescent="0.25">
      <c r="A5706" s="14"/>
      <c r="B5706" s="14"/>
      <c r="C5706" s="14"/>
      <c r="D5706" s="16"/>
      <c r="E5706" s="16"/>
      <c r="F5706" s="14"/>
      <c r="G5706" s="14"/>
      <c r="H5706" s="14"/>
      <c r="I5706" s="15"/>
      <c r="J5706" s="77"/>
      <c r="K5706" s="92"/>
    </row>
    <row r="5707" spans="1:11" ht="13.2" x14ac:dyDescent="0.25">
      <c r="A5707" s="14"/>
      <c r="B5707" s="14"/>
      <c r="C5707" s="14"/>
      <c r="D5707" s="16"/>
      <c r="E5707" s="16"/>
      <c r="F5707" s="14"/>
      <c r="G5707" s="14"/>
      <c r="H5707" s="14"/>
      <c r="I5707" s="15"/>
      <c r="J5707" s="77"/>
      <c r="K5707" s="92"/>
    </row>
    <row r="5708" spans="1:11" ht="13.2" x14ac:dyDescent="0.25">
      <c r="A5708" s="14"/>
      <c r="B5708" s="14"/>
      <c r="C5708" s="14"/>
      <c r="D5708" s="16"/>
      <c r="E5708" s="16"/>
      <c r="F5708" s="14"/>
      <c r="G5708" s="14"/>
      <c r="H5708" s="14"/>
      <c r="I5708" s="15"/>
      <c r="J5708" s="77"/>
      <c r="K5708" s="92"/>
    </row>
    <row r="5709" spans="1:11" ht="13.2" x14ac:dyDescent="0.25">
      <c r="A5709" s="14"/>
      <c r="B5709" s="14"/>
      <c r="C5709" s="14"/>
      <c r="D5709" s="16"/>
      <c r="E5709" s="16"/>
      <c r="F5709" s="14"/>
      <c r="G5709" s="14"/>
      <c r="H5709" s="14"/>
      <c r="I5709" s="15"/>
      <c r="J5709" s="77"/>
      <c r="K5709" s="92"/>
    </row>
    <row r="5710" spans="1:11" ht="13.2" x14ac:dyDescent="0.25">
      <c r="A5710" s="14"/>
      <c r="B5710" s="14"/>
      <c r="C5710" s="14"/>
      <c r="D5710" s="16"/>
      <c r="E5710" s="16"/>
      <c r="F5710" s="14"/>
      <c r="G5710" s="14"/>
      <c r="H5710" s="14"/>
      <c r="I5710" s="15"/>
      <c r="J5710" s="77"/>
      <c r="K5710" s="92"/>
    </row>
    <row r="5711" spans="1:11" ht="13.2" x14ac:dyDescent="0.25">
      <c r="A5711" s="14"/>
      <c r="B5711" s="14"/>
      <c r="C5711" s="14"/>
      <c r="D5711" s="16"/>
      <c r="E5711" s="16"/>
      <c r="F5711" s="14"/>
      <c r="G5711" s="14"/>
      <c r="H5711" s="14"/>
      <c r="I5711" s="15"/>
      <c r="J5711" s="77"/>
      <c r="K5711" s="92"/>
    </row>
    <row r="5712" spans="1:11" ht="13.2" x14ac:dyDescent="0.25">
      <c r="A5712" s="14"/>
      <c r="B5712" s="14"/>
      <c r="C5712" s="14"/>
      <c r="D5712" s="16"/>
      <c r="E5712" s="16"/>
      <c r="F5712" s="14"/>
      <c r="G5712" s="14"/>
      <c r="H5712" s="14"/>
      <c r="I5712" s="15"/>
      <c r="J5712" s="77"/>
      <c r="K5712" s="92"/>
    </row>
    <row r="5713" spans="1:11" ht="13.2" x14ac:dyDescent="0.25">
      <c r="A5713" s="14"/>
      <c r="B5713" s="14"/>
      <c r="C5713" s="14"/>
      <c r="D5713" s="16"/>
      <c r="E5713" s="16"/>
      <c r="F5713" s="14"/>
      <c r="G5713" s="14"/>
      <c r="H5713" s="14"/>
      <c r="I5713" s="15"/>
      <c r="J5713" s="77"/>
      <c r="K5713" s="92"/>
    </row>
    <row r="5714" spans="1:11" ht="13.2" x14ac:dyDescent="0.25">
      <c r="A5714" s="14"/>
      <c r="B5714" s="14"/>
      <c r="C5714" s="14"/>
      <c r="D5714" s="16"/>
      <c r="E5714" s="16"/>
      <c r="F5714" s="14"/>
      <c r="G5714" s="14"/>
      <c r="H5714" s="14"/>
      <c r="I5714" s="15"/>
      <c r="J5714" s="77"/>
      <c r="K5714" s="92"/>
    </row>
    <row r="5715" spans="1:11" ht="13.2" x14ac:dyDescent="0.25">
      <c r="A5715" s="14"/>
      <c r="B5715" s="14"/>
      <c r="C5715" s="14"/>
      <c r="D5715" s="16"/>
      <c r="E5715" s="16"/>
      <c r="F5715" s="14"/>
      <c r="G5715" s="14"/>
      <c r="H5715" s="14"/>
      <c r="I5715" s="15"/>
      <c r="J5715" s="77"/>
      <c r="K5715" s="92"/>
    </row>
    <row r="5716" spans="1:11" ht="13.2" x14ac:dyDescent="0.25">
      <c r="A5716" s="14"/>
      <c r="B5716" s="14"/>
      <c r="C5716" s="14"/>
      <c r="D5716" s="16"/>
      <c r="E5716" s="16"/>
      <c r="F5716" s="14"/>
      <c r="G5716" s="14"/>
      <c r="H5716" s="14"/>
      <c r="I5716" s="15"/>
      <c r="J5716" s="77"/>
      <c r="K5716" s="92"/>
    </row>
    <row r="5717" spans="1:11" ht="13.2" x14ac:dyDescent="0.25">
      <c r="A5717" s="14"/>
      <c r="B5717" s="14"/>
      <c r="C5717" s="14"/>
      <c r="D5717" s="16"/>
      <c r="E5717" s="16"/>
      <c r="F5717" s="14"/>
      <c r="G5717" s="14"/>
      <c r="H5717" s="14"/>
      <c r="I5717" s="15"/>
      <c r="J5717" s="77"/>
      <c r="K5717" s="92"/>
    </row>
    <row r="5718" spans="1:11" ht="13.2" x14ac:dyDescent="0.25">
      <c r="A5718" s="14"/>
      <c r="B5718" s="14"/>
      <c r="C5718" s="14"/>
      <c r="D5718" s="16"/>
      <c r="E5718" s="16"/>
      <c r="F5718" s="14"/>
      <c r="G5718" s="14"/>
      <c r="H5718" s="14"/>
      <c r="I5718" s="15"/>
      <c r="J5718" s="77"/>
      <c r="K5718" s="92"/>
    </row>
    <row r="5719" spans="1:11" ht="13.2" x14ac:dyDescent="0.25">
      <c r="A5719" s="14"/>
      <c r="B5719" s="14"/>
      <c r="C5719" s="14"/>
      <c r="D5719" s="16"/>
      <c r="E5719" s="16"/>
      <c r="F5719" s="14"/>
      <c r="G5719" s="14"/>
      <c r="H5719" s="14"/>
      <c r="I5719" s="15"/>
      <c r="J5719" s="77"/>
      <c r="K5719" s="92"/>
    </row>
    <row r="5720" spans="1:11" ht="13.2" x14ac:dyDescent="0.25">
      <c r="A5720" s="14"/>
      <c r="B5720" s="14"/>
      <c r="C5720" s="14"/>
      <c r="D5720" s="16"/>
      <c r="E5720" s="16"/>
      <c r="F5720" s="14"/>
      <c r="G5720" s="14"/>
      <c r="H5720" s="14"/>
      <c r="I5720" s="15"/>
      <c r="J5720" s="77"/>
      <c r="K5720" s="92"/>
    </row>
    <row r="5721" spans="1:11" ht="13.2" x14ac:dyDescent="0.25">
      <c r="A5721" s="14"/>
      <c r="B5721" s="14"/>
      <c r="C5721" s="14"/>
      <c r="D5721" s="16"/>
      <c r="E5721" s="16"/>
      <c r="F5721" s="14"/>
      <c r="G5721" s="14"/>
      <c r="H5721" s="14"/>
      <c r="I5721" s="15"/>
      <c r="J5721" s="77"/>
      <c r="K5721" s="92"/>
    </row>
    <row r="5722" spans="1:11" ht="13.2" x14ac:dyDescent="0.25">
      <c r="A5722" s="14"/>
      <c r="B5722" s="14"/>
      <c r="C5722" s="14"/>
      <c r="D5722" s="16"/>
      <c r="E5722" s="16"/>
      <c r="F5722" s="14"/>
      <c r="G5722" s="14"/>
      <c r="H5722" s="14"/>
      <c r="I5722" s="15"/>
      <c r="J5722" s="77"/>
      <c r="K5722" s="92"/>
    </row>
    <row r="5723" spans="1:11" ht="13.2" x14ac:dyDescent="0.25">
      <c r="A5723" s="14"/>
      <c r="B5723" s="14"/>
      <c r="C5723" s="14"/>
      <c r="D5723" s="16"/>
      <c r="E5723" s="16"/>
      <c r="F5723" s="14"/>
      <c r="G5723" s="14"/>
      <c r="H5723" s="14"/>
      <c r="I5723" s="15"/>
      <c r="J5723" s="77"/>
      <c r="K5723" s="92"/>
    </row>
    <row r="5724" spans="1:11" ht="13.2" x14ac:dyDescent="0.25">
      <c r="A5724" s="14"/>
      <c r="B5724" s="14"/>
      <c r="C5724" s="14"/>
      <c r="D5724" s="16"/>
      <c r="E5724" s="16"/>
      <c r="F5724" s="14"/>
      <c r="G5724" s="14"/>
      <c r="H5724" s="14"/>
      <c r="I5724" s="15"/>
      <c r="J5724" s="77"/>
      <c r="K5724" s="92"/>
    </row>
    <row r="5725" spans="1:11" ht="13.2" x14ac:dyDescent="0.25">
      <c r="A5725" s="14"/>
      <c r="B5725" s="14"/>
      <c r="C5725" s="14"/>
      <c r="D5725" s="16"/>
      <c r="E5725" s="16"/>
      <c r="F5725" s="14"/>
      <c r="G5725" s="14"/>
      <c r="H5725" s="14"/>
      <c r="I5725" s="15"/>
      <c r="J5725" s="77"/>
      <c r="K5725" s="92"/>
    </row>
    <row r="5726" spans="1:11" ht="13.2" x14ac:dyDescent="0.25">
      <c r="A5726" s="14"/>
      <c r="B5726" s="14"/>
      <c r="C5726" s="14"/>
      <c r="D5726" s="16"/>
      <c r="E5726" s="16"/>
      <c r="F5726" s="14"/>
      <c r="G5726" s="14"/>
      <c r="H5726" s="14"/>
      <c r="I5726" s="15"/>
      <c r="J5726" s="77"/>
      <c r="K5726" s="92"/>
    </row>
    <row r="5727" spans="1:11" ht="13.2" x14ac:dyDescent="0.25">
      <c r="A5727" s="14"/>
      <c r="B5727" s="14"/>
      <c r="C5727" s="14"/>
      <c r="D5727" s="16"/>
      <c r="E5727" s="16"/>
      <c r="F5727" s="14"/>
      <c r="G5727" s="14"/>
      <c r="H5727" s="14"/>
      <c r="I5727" s="15"/>
      <c r="J5727" s="77"/>
      <c r="K5727" s="92"/>
    </row>
    <row r="5728" spans="1:11" ht="13.2" x14ac:dyDescent="0.25">
      <c r="A5728" s="14"/>
      <c r="B5728" s="14"/>
      <c r="C5728" s="14"/>
      <c r="D5728" s="16"/>
      <c r="E5728" s="16"/>
      <c r="F5728" s="14"/>
      <c r="G5728" s="14"/>
      <c r="H5728" s="14"/>
      <c r="I5728" s="15"/>
      <c r="J5728" s="77"/>
      <c r="K5728" s="92"/>
    </row>
    <row r="5729" spans="1:11" ht="13.2" x14ac:dyDescent="0.25">
      <c r="A5729" s="14"/>
      <c r="B5729" s="14"/>
      <c r="C5729" s="14"/>
      <c r="D5729" s="16"/>
      <c r="E5729" s="16"/>
      <c r="F5729" s="14"/>
      <c r="G5729" s="14"/>
      <c r="H5729" s="14"/>
      <c r="I5729" s="15"/>
      <c r="J5729" s="77"/>
      <c r="K5729" s="92"/>
    </row>
    <row r="5730" spans="1:11" ht="13.2" x14ac:dyDescent="0.25">
      <c r="A5730" s="14"/>
      <c r="B5730" s="14"/>
      <c r="C5730" s="14"/>
      <c r="D5730" s="16"/>
      <c r="E5730" s="16"/>
      <c r="F5730" s="14"/>
      <c r="G5730" s="14"/>
      <c r="H5730" s="14"/>
      <c r="I5730" s="15"/>
      <c r="J5730" s="77"/>
      <c r="K5730" s="92"/>
    </row>
    <row r="5731" spans="1:11" ht="13.2" x14ac:dyDescent="0.25">
      <c r="A5731" s="14"/>
      <c r="B5731" s="14"/>
      <c r="C5731" s="14"/>
      <c r="D5731" s="16"/>
      <c r="E5731" s="16"/>
      <c r="F5731" s="14"/>
      <c r="G5731" s="14"/>
      <c r="H5731" s="14"/>
      <c r="I5731" s="15"/>
      <c r="J5731" s="77"/>
      <c r="K5731" s="92"/>
    </row>
    <row r="5732" spans="1:11" ht="13.2" x14ac:dyDescent="0.25">
      <c r="A5732" s="14"/>
      <c r="B5732" s="14"/>
      <c r="C5732" s="14"/>
      <c r="D5732" s="16"/>
      <c r="E5732" s="16"/>
      <c r="F5732" s="14"/>
      <c r="G5732" s="14"/>
      <c r="H5732" s="14"/>
      <c r="I5732" s="15"/>
      <c r="J5732" s="77"/>
      <c r="K5732" s="92"/>
    </row>
    <row r="5733" spans="1:11" ht="13.2" x14ac:dyDescent="0.25">
      <c r="A5733" s="14"/>
      <c r="B5733" s="14"/>
      <c r="C5733" s="14"/>
      <c r="D5733" s="16"/>
      <c r="E5733" s="16"/>
      <c r="F5733" s="14"/>
      <c r="G5733" s="14"/>
      <c r="H5733" s="14"/>
      <c r="I5733" s="15"/>
      <c r="J5733" s="77"/>
      <c r="K5733" s="92"/>
    </row>
    <row r="5734" spans="1:11" ht="13.2" x14ac:dyDescent="0.25">
      <c r="A5734" s="14"/>
      <c r="B5734" s="14"/>
      <c r="C5734" s="14"/>
      <c r="D5734" s="16"/>
      <c r="E5734" s="16"/>
      <c r="F5734" s="14"/>
      <c r="G5734" s="14"/>
      <c r="H5734" s="14"/>
      <c r="I5734" s="15"/>
      <c r="J5734" s="77"/>
      <c r="K5734" s="92"/>
    </row>
    <row r="5735" spans="1:11" ht="13.2" x14ac:dyDescent="0.25">
      <c r="A5735" s="14"/>
      <c r="B5735" s="14"/>
      <c r="C5735" s="14"/>
      <c r="D5735" s="16"/>
      <c r="E5735" s="16"/>
      <c r="F5735" s="14"/>
      <c r="G5735" s="14"/>
      <c r="H5735" s="14"/>
      <c r="I5735" s="15"/>
      <c r="J5735" s="77"/>
      <c r="K5735" s="92"/>
    </row>
    <row r="5736" spans="1:11" ht="13.2" x14ac:dyDescent="0.25">
      <c r="A5736" s="14"/>
      <c r="B5736" s="14"/>
      <c r="C5736" s="14"/>
      <c r="D5736" s="16"/>
      <c r="E5736" s="16"/>
      <c r="F5736" s="14"/>
      <c r="G5736" s="14"/>
      <c r="H5736" s="14"/>
      <c r="I5736" s="15"/>
      <c r="J5736" s="77"/>
      <c r="K5736" s="92"/>
    </row>
    <row r="5737" spans="1:11" ht="13.2" x14ac:dyDescent="0.25">
      <c r="A5737" s="14"/>
      <c r="B5737" s="14"/>
      <c r="C5737" s="14"/>
      <c r="D5737" s="16"/>
      <c r="E5737" s="16"/>
      <c r="F5737" s="14"/>
      <c r="G5737" s="14"/>
      <c r="H5737" s="14"/>
      <c r="I5737" s="15"/>
      <c r="J5737" s="77"/>
      <c r="K5737" s="92"/>
    </row>
    <row r="5738" spans="1:11" ht="13.2" x14ac:dyDescent="0.25">
      <c r="A5738" s="14"/>
      <c r="B5738" s="14"/>
      <c r="C5738" s="14"/>
      <c r="D5738" s="16"/>
      <c r="E5738" s="16"/>
      <c r="F5738" s="14"/>
      <c r="G5738" s="14"/>
      <c r="H5738" s="14"/>
      <c r="I5738" s="15"/>
      <c r="J5738" s="77"/>
      <c r="K5738" s="92"/>
    </row>
    <row r="5739" spans="1:11" ht="13.2" x14ac:dyDescent="0.25">
      <c r="A5739" s="14"/>
      <c r="B5739" s="14"/>
      <c r="C5739" s="14"/>
      <c r="D5739" s="16"/>
      <c r="E5739" s="16"/>
      <c r="F5739" s="14"/>
      <c r="G5739" s="14"/>
      <c r="H5739" s="14"/>
      <c r="I5739" s="15"/>
      <c r="J5739" s="77"/>
      <c r="K5739" s="92"/>
    </row>
    <row r="5740" spans="1:11" ht="13.2" x14ac:dyDescent="0.25">
      <c r="A5740" s="14"/>
      <c r="B5740" s="14"/>
      <c r="C5740" s="14"/>
      <c r="D5740" s="16"/>
      <c r="E5740" s="16"/>
      <c r="F5740" s="14"/>
      <c r="G5740" s="14"/>
      <c r="H5740" s="14"/>
      <c r="I5740" s="15"/>
      <c r="J5740" s="77"/>
      <c r="K5740" s="92"/>
    </row>
    <row r="5741" spans="1:11" ht="13.2" x14ac:dyDescent="0.25">
      <c r="A5741" s="14"/>
      <c r="B5741" s="14"/>
      <c r="C5741" s="14"/>
      <c r="D5741" s="16"/>
      <c r="E5741" s="16"/>
      <c r="F5741" s="14"/>
      <c r="G5741" s="14"/>
      <c r="H5741" s="14"/>
      <c r="I5741" s="15"/>
      <c r="J5741" s="77"/>
      <c r="K5741" s="92"/>
    </row>
    <row r="5742" spans="1:11" ht="13.2" x14ac:dyDescent="0.25">
      <c r="A5742" s="14"/>
      <c r="B5742" s="14"/>
      <c r="C5742" s="14"/>
      <c r="D5742" s="16"/>
      <c r="E5742" s="16"/>
      <c r="F5742" s="14"/>
      <c r="G5742" s="14"/>
      <c r="H5742" s="14"/>
      <c r="I5742" s="15"/>
      <c r="J5742" s="77"/>
      <c r="K5742" s="92"/>
    </row>
    <row r="5743" spans="1:11" ht="13.2" x14ac:dyDescent="0.25">
      <c r="A5743" s="14"/>
      <c r="B5743" s="14"/>
      <c r="C5743" s="14"/>
      <c r="D5743" s="16"/>
      <c r="E5743" s="16"/>
      <c r="F5743" s="14"/>
      <c r="G5743" s="14"/>
      <c r="H5743" s="14"/>
      <c r="I5743" s="15"/>
      <c r="J5743" s="77"/>
      <c r="K5743" s="92"/>
    </row>
    <row r="5744" spans="1:11" ht="13.2" x14ac:dyDescent="0.25">
      <c r="A5744" s="14"/>
      <c r="B5744" s="14"/>
      <c r="C5744" s="14"/>
      <c r="D5744" s="16"/>
      <c r="E5744" s="16"/>
      <c r="F5744" s="14"/>
      <c r="G5744" s="14"/>
      <c r="H5744" s="14"/>
      <c r="I5744" s="15"/>
      <c r="J5744" s="77"/>
      <c r="K5744" s="92"/>
    </row>
    <row r="5745" spans="1:11" ht="13.2" x14ac:dyDescent="0.25">
      <c r="A5745" s="14"/>
      <c r="B5745" s="14"/>
      <c r="C5745" s="14"/>
      <c r="D5745" s="16"/>
      <c r="E5745" s="16"/>
      <c r="F5745" s="14"/>
      <c r="G5745" s="14"/>
      <c r="H5745" s="14"/>
      <c r="I5745" s="15"/>
      <c r="J5745" s="77"/>
      <c r="K5745" s="92"/>
    </row>
    <row r="5746" spans="1:11" ht="13.2" x14ac:dyDescent="0.25">
      <c r="A5746" s="14"/>
      <c r="B5746" s="14"/>
      <c r="C5746" s="14"/>
      <c r="D5746" s="16"/>
      <c r="E5746" s="16"/>
      <c r="F5746" s="14"/>
      <c r="G5746" s="14"/>
      <c r="H5746" s="14"/>
      <c r="I5746" s="15"/>
      <c r="J5746" s="77"/>
      <c r="K5746" s="92"/>
    </row>
    <row r="5747" spans="1:11" ht="13.2" x14ac:dyDescent="0.25">
      <c r="A5747" s="14"/>
      <c r="B5747" s="14"/>
      <c r="C5747" s="14"/>
      <c r="D5747" s="16"/>
      <c r="E5747" s="16"/>
      <c r="F5747" s="14"/>
      <c r="G5747" s="14"/>
      <c r="H5747" s="14"/>
      <c r="I5747" s="15"/>
      <c r="J5747" s="77"/>
      <c r="K5747" s="92"/>
    </row>
    <row r="5748" spans="1:11" ht="13.2" x14ac:dyDescent="0.25">
      <c r="A5748" s="14"/>
      <c r="B5748" s="14"/>
      <c r="C5748" s="14"/>
      <c r="D5748" s="16"/>
      <c r="E5748" s="16"/>
      <c r="F5748" s="14"/>
      <c r="G5748" s="14"/>
      <c r="H5748" s="14"/>
      <c r="I5748" s="15"/>
      <c r="J5748" s="77"/>
      <c r="K5748" s="92"/>
    </row>
    <row r="5749" spans="1:11" ht="13.2" x14ac:dyDescent="0.25">
      <c r="A5749" s="14"/>
      <c r="B5749" s="14"/>
      <c r="C5749" s="14"/>
      <c r="D5749" s="16"/>
      <c r="E5749" s="16"/>
      <c r="F5749" s="14"/>
      <c r="G5749" s="14"/>
      <c r="H5749" s="14"/>
      <c r="I5749" s="15"/>
      <c r="J5749" s="77"/>
      <c r="K5749" s="92"/>
    </row>
    <row r="5750" spans="1:11" ht="13.2" x14ac:dyDescent="0.25">
      <c r="A5750" s="14"/>
      <c r="B5750" s="14"/>
      <c r="C5750" s="14"/>
      <c r="D5750" s="16"/>
      <c r="E5750" s="16"/>
      <c r="F5750" s="14"/>
      <c r="G5750" s="14"/>
      <c r="H5750" s="14"/>
      <c r="I5750" s="15"/>
      <c r="J5750" s="77"/>
      <c r="K5750" s="92"/>
    </row>
    <row r="5751" spans="1:11" ht="13.2" x14ac:dyDescent="0.25">
      <c r="A5751" s="14"/>
      <c r="B5751" s="14"/>
      <c r="C5751" s="14"/>
      <c r="D5751" s="16"/>
      <c r="E5751" s="16"/>
      <c r="F5751" s="14"/>
      <c r="G5751" s="14"/>
      <c r="H5751" s="14"/>
      <c r="I5751" s="15"/>
      <c r="J5751" s="77"/>
      <c r="K5751" s="92"/>
    </row>
    <row r="5752" spans="1:11" ht="13.2" x14ac:dyDescent="0.25">
      <c r="A5752" s="14"/>
      <c r="B5752" s="14"/>
      <c r="C5752" s="14"/>
      <c r="D5752" s="16"/>
      <c r="E5752" s="16"/>
      <c r="F5752" s="14"/>
      <c r="G5752" s="14"/>
      <c r="H5752" s="14"/>
      <c r="I5752" s="15"/>
      <c r="J5752" s="77"/>
      <c r="K5752" s="92"/>
    </row>
    <row r="5753" spans="1:11" ht="13.2" x14ac:dyDescent="0.25">
      <c r="A5753" s="14"/>
      <c r="B5753" s="14"/>
      <c r="C5753" s="14"/>
      <c r="D5753" s="16"/>
      <c r="E5753" s="16"/>
      <c r="F5753" s="14"/>
      <c r="G5753" s="14"/>
      <c r="H5753" s="14"/>
      <c r="I5753" s="15"/>
      <c r="J5753" s="77"/>
      <c r="K5753" s="92"/>
    </row>
    <row r="5754" spans="1:11" ht="13.2" x14ac:dyDescent="0.25">
      <c r="A5754" s="14"/>
      <c r="B5754" s="14"/>
      <c r="C5754" s="14"/>
      <c r="D5754" s="16"/>
      <c r="E5754" s="16"/>
      <c r="F5754" s="14"/>
      <c r="G5754" s="14"/>
      <c r="H5754" s="14"/>
      <c r="I5754" s="15"/>
      <c r="J5754" s="77"/>
      <c r="K5754" s="92"/>
    </row>
    <row r="5755" spans="1:11" ht="13.2" x14ac:dyDescent="0.25">
      <c r="A5755" s="14"/>
      <c r="B5755" s="14"/>
      <c r="C5755" s="14"/>
      <c r="D5755" s="16"/>
      <c r="E5755" s="16"/>
      <c r="F5755" s="14"/>
      <c r="G5755" s="14"/>
      <c r="H5755" s="14"/>
      <c r="I5755" s="15"/>
      <c r="J5755" s="77"/>
      <c r="K5755" s="92"/>
    </row>
    <row r="5756" spans="1:11" ht="13.2" x14ac:dyDescent="0.25">
      <c r="A5756" s="14"/>
      <c r="B5756" s="14"/>
      <c r="C5756" s="14"/>
      <c r="D5756" s="16"/>
      <c r="E5756" s="16"/>
      <c r="F5756" s="14"/>
      <c r="G5756" s="14"/>
      <c r="H5756" s="14"/>
      <c r="I5756" s="15"/>
      <c r="J5756" s="77"/>
      <c r="K5756" s="92"/>
    </row>
    <row r="5757" spans="1:11" ht="13.2" x14ac:dyDescent="0.25">
      <c r="A5757" s="14"/>
      <c r="B5757" s="14"/>
      <c r="C5757" s="14"/>
      <c r="D5757" s="16"/>
      <c r="E5757" s="16"/>
      <c r="F5757" s="14"/>
      <c r="G5757" s="14"/>
      <c r="H5757" s="14"/>
      <c r="I5757" s="15"/>
      <c r="J5757" s="77"/>
      <c r="K5757" s="92"/>
    </row>
    <row r="5758" spans="1:11" ht="13.2" x14ac:dyDescent="0.25">
      <c r="A5758" s="14"/>
      <c r="B5758" s="14"/>
      <c r="C5758" s="14"/>
      <c r="D5758" s="16"/>
      <c r="E5758" s="16"/>
      <c r="F5758" s="14"/>
      <c r="G5758" s="14"/>
      <c r="H5758" s="14"/>
      <c r="I5758" s="15"/>
      <c r="J5758" s="77"/>
      <c r="K5758" s="92"/>
    </row>
    <row r="5759" spans="1:11" ht="13.2" x14ac:dyDescent="0.25">
      <c r="A5759" s="14"/>
      <c r="B5759" s="14"/>
      <c r="C5759" s="14"/>
      <c r="D5759" s="16"/>
      <c r="E5759" s="16"/>
      <c r="F5759" s="14"/>
      <c r="G5759" s="14"/>
      <c r="H5759" s="14"/>
      <c r="I5759" s="15"/>
      <c r="J5759" s="77"/>
      <c r="K5759" s="92"/>
    </row>
    <row r="5760" spans="1:11" ht="13.2" x14ac:dyDescent="0.25">
      <c r="A5760" s="14"/>
      <c r="B5760" s="14"/>
      <c r="C5760" s="14"/>
      <c r="D5760" s="16"/>
      <c r="E5760" s="16"/>
      <c r="F5760" s="14"/>
      <c r="G5760" s="14"/>
      <c r="H5760" s="14"/>
      <c r="I5760" s="15"/>
      <c r="J5760" s="77"/>
      <c r="K5760" s="92"/>
    </row>
    <row r="5761" spans="1:11" ht="13.2" x14ac:dyDescent="0.25">
      <c r="A5761" s="14"/>
      <c r="B5761" s="14"/>
      <c r="C5761" s="14"/>
      <c r="D5761" s="16"/>
      <c r="E5761" s="16"/>
      <c r="F5761" s="14"/>
      <c r="G5761" s="14"/>
      <c r="H5761" s="14"/>
      <c r="I5761" s="15"/>
      <c r="J5761" s="77"/>
      <c r="K5761" s="92"/>
    </row>
    <row r="5762" spans="1:11" ht="13.2" x14ac:dyDescent="0.25">
      <c r="A5762" s="14"/>
      <c r="B5762" s="14"/>
      <c r="C5762" s="14"/>
      <c r="D5762" s="16"/>
      <c r="E5762" s="16"/>
      <c r="F5762" s="14"/>
      <c r="G5762" s="14"/>
      <c r="H5762" s="14"/>
      <c r="I5762" s="15"/>
      <c r="J5762" s="77"/>
      <c r="K5762" s="92"/>
    </row>
    <row r="5763" spans="1:11" ht="13.2" x14ac:dyDescent="0.25">
      <c r="A5763" s="14"/>
      <c r="B5763" s="14"/>
      <c r="C5763" s="14"/>
      <c r="D5763" s="16"/>
      <c r="E5763" s="16"/>
      <c r="F5763" s="14"/>
      <c r="G5763" s="14"/>
      <c r="H5763" s="14"/>
      <c r="I5763" s="15"/>
      <c r="J5763" s="77"/>
      <c r="K5763" s="92"/>
    </row>
    <row r="5764" spans="1:11" ht="13.2" x14ac:dyDescent="0.25">
      <c r="A5764" s="14"/>
      <c r="B5764" s="14"/>
      <c r="C5764" s="14"/>
      <c r="D5764" s="16"/>
      <c r="E5764" s="16"/>
      <c r="F5764" s="14"/>
      <c r="G5764" s="14"/>
      <c r="H5764" s="14"/>
      <c r="I5764" s="15"/>
      <c r="J5764" s="77"/>
      <c r="K5764" s="92"/>
    </row>
    <row r="5765" spans="1:11" ht="13.2" x14ac:dyDescent="0.25">
      <c r="A5765" s="14"/>
      <c r="B5765" s="14"/>
      <c r="C5765" s="14"/>
      <c r="D5765" s="16"/>
      <c r="E5765" s="16"/>
      <c r="F5765" s="14"/>
      <c r="G5765" s="14"/>
      <c r="H5765" s="14"/>
      <c r="I5765" s="15"/>
      <c r="J5765" s="77"/>
      <c r="K5765" s="92"/>
    </row>
    <row r="5766" spans="1:11" ht="13.2" x14ac:dyDescent="0.25">
      <c r="A5766" s="14"/>
      <c r="B5766" s="14"/>
      <c r="C5766" s="14"/>
      <c r="D5766" s="16"/>
      <c r="E5766" s="16"/>
      <c r="F5766" s="14"/>
      <c r="G5766" s="14"/>
      <c r="H5766" s="14"/>
      <c r="I5766" s="15"/>
      <c r="J5766" s="77"/>
      <c r="K5766" s="92"/>
    </row>
    <row r="5767" spans="1:11" ht="13.2" x14ac:dyDescent="0.25">
      <c r="A5767" s="14"/>
      <c r="B5767" s="14"/>
      <c r="C5767" s="14"/>
      <c r="D5767" s="16"/>
      <c r="E5767" s="16"/>
      <c r="F5767" s="14"/>
      <c r="G5767" s="14"/>
      <c r="H5767" s="14"/>
      <c r="I5767" s="15"/>
      <c r="J5767" s="77"/>
      <c r="K5767" s="92"/>
    </row>
    <row r="5768" spans="1:11" ht="13.2" x14ac:dyDescent="0.25">
      <c r="A5768" s="14"/>
      <c r="B5768" s="14"/>
      <c r="C5768" s="14"/>
      <c r="D5768" s="16"/>
      <c r="E5768" s="16"/>
      <c r="F5768" s="14"/>
      <c r="G5768" s="14"/>
      <c r="H5768" s="14"/>
      <c r="I5768" s="15"/>
      <c r="J5768" s="77"/>
      <c r="K5768" s="92"/>
    </row>
    <row r="5769" spans="1:11" ht="13.2" x14ac:dyDescent="0.25">
      <c r="A5769" s="14"/>
      <c r="B5769" s="14"/>
      <c r="C5769" s="14"/>
      <c r="D5769" s="16"/>
      <c r="E5769" s="16"/>
      <c r="F5769" s="14"/>
      <c r="G5769" s="14"/>
      <c r="H5769" s="14"/>
      <c r="I5769" s="15"/>
      <c r="J5769" s="77"/>
      <c r="K5769" s="92"/>
    </row>
    <row r="5770" spans="1:11" ht="13.2" x14ac:dyDescent="0.25">
      <c r="A5770" s="14"/>
      <c r="B5770" s="14"/>
      <c r="C5770" s="14"/>
      <c r="D5770" s="16"/>
      <c r="E5770" s="16"/>
      <c r="F5770" s="14"/>
      <c r="G5770" s="14"/>
      <c r="H5770" s="14"/>
      <c r="I5770" s="15"/>
      <c r="J5770" s="77"/>
      <c r="K5770" s="92"/>
    </row>
    <row r="5771" spans="1:11" ht="13.2" x14ac:dyDescent="0.25">
      <c r="A5771" s="14"/>
      <c r="B5771" s="14"/>
      <c r="C5771" s="14"/>
      <c r="D5771" s="16"/>
      <c r="E5771" s="16"/>
      <c r="F5771" s="14"/>
      <c r="G5771" s="14"/>
      <c r="H5771" s="14"/>
      <c r="I5771" s="15"/>
      <c r="J5771" s="77"/>
      <c r="K5771" s="92"/>
    </row>
    <row r="5772" spans="1:11" ht="13.2" x14ac:dyDescent="0.25">
      <c r="A5772" s="14"/>
      <c r="B5772" s="14"/>
      <c r="C5772" s="14"/>
      <c r="D5772" s="16"/>
      <c r="E5772" s="16"/>
      <c r="F5772" s="14"/>
      <c r="G5772" s="14"/>
      <c r="H5772" s="14"/>
      <c r="I5772" s="15"/>
      <c r="J5772" s="77"/>
      <c r="K5772" s="92"/>
    </row>
    <row r="5773" spans="1:11" ht="13.2" x14ac:dyDescent="0.25">
      <c r="A5773" s="14"/>
      <c r="B5773" s="14"/>
      <c r="C5773" s="14"/>
      <c r="D5773" s="16"/>
      <c r="E5773" s="16"/>
      <c r="F5773" s="14"/>
      <c r="G5773" s="14"/>
      <c r="H5773" s="14"/>
      <c r="I5773" s="15"/>
      <c r="J5773" s="77"/>
      <c r="K5773" s="92"/>
    </row>
    <row r="5774" spans="1:11" ht="13.2" x14ac:dyDescent="0.25">
      <c r="A5774" s="14"/>
      <c r="B5774" s="14"/>
      <c r="C5774" s="14"/>
      <c r="D5774" s="16"/>
      <c r="E5774" s="16"/>
      <c r="F5774" s="14"/>
      <c r="G5774" s="14"/>
      <c r="H5774" s="14"/>
      <c r="I5774" s="15"/>
      <c r="J5774" s="77"/>
      <c r="K5774" s="92"/>
    </row>
    <row r="5775" spans="1:11" ht="13.2" x14ac:dyDescent="0.25">
      <c r="A5775" s="14"/>
      <c r="B5775" s="14"/>
      <c r="C5775" s="14"/>
      <c r="D5775" s="16"/>
      <c r="E5775" s="16"/>
      <c r="F5775" s="14"/>
      <c r="G5775" s="14"/>
      <c r="H5775" s="14"/>
      <c r="I5775" s="15"/>
      <c r="J5775" s="77"/>
      <c r="K5775" s="92"/>
    </row>
    <row r="5776" spans="1:11" ht="13.2" x14ac:dyDescent="0.25">
      <c r="A5776" s="14"/>
      <c r="B5776" s="14"/>
      <c r="C5776" s="14"/>
      <c r="D5776" s="16"/>
      <c r="E5776" s="16"/>
      <c r="F5776" s="14"/>
      <c r="G5776" s="14"/>
      <c r="H5776" s="14"/>
      <c r="I5776" s="15"/>
      <c r="J5776" s="77"/>
      <c r="K5776" s="92"/>
    </row>
    <row r="5777" spans="1:11" ht="13.2" x14ac:dyDescent="0.25">
      <c r="A5777" s="14"/>
      <c r="B5777" s="14"/>
      <c r="C5777" s="14"/>
      <c r="D5777" s="16"/>
      <c r="E5777" s="16"/>
      <c r="F5777" s="14"/>
      <c r="G5777" s="14"/>
      <c r="H5777" s="14"/>
      <c r="I5777" s="15"/>
      <c r="J5777" s="77"/>
      <c r="K5777" s="92"/>
    </row>
    <row r="5778" spans="1:11" ht="13.2" x14ac:dyDescent="0.25">
      <c r="A5778" s="14"/>
      <c r="B5778" s="14"/>
      <c r="C5778" s="14"/>
      <c r="D5778" s="16"/>
      <c r="E5778" s="16"/>
      <c r="F5778" s="14"/>
      <c r="G5778" s="14"/>
      <c r="H5778" s="14"/>
      <c r="I5778" s="15"/>
      <c r="J5778" s="77"/>
      <c r="K5778" s="92"/>
    </row>
    <row r="5779" spans="1:11" ht="13.2" x14ac:dyDescent="0.25">
      <c r="A5779" s="14"/>
      <c r="B5779" s="14"/>
      <c r="C5779" s="14"/>
      <c r="D5779" s="16"/>
      <c r="E5779" s="16"/>
      <c r="F5779" s="14"/>
      <c r="G5779" s="14"/>
      <c r="H5779" s="14"/>
      <c r="I5779" s="15"/>
      <c r="J5779" s="77"/>
      <c r="K5779" s="92"/>
    </row>
    <row r="5780" spans="1:11" ht="13.2" x14ac:dyDescent="0.25">
      <c r="A5780" s="14"/>
      <c r="B5780" s="14"/>
      <c r="C5780" s="14"/>
      <c r="D5780" s="16"/>
      <c r="E5780" s="16"/>
      <c r="F5780" s="14"/>
      <c r="G5780" s="14"/>
      <c r="H5780" s="14"/>
      <c r="I5780" s="15"/>
      <c r="J5780" s="77"/>
      <c r="K5780" s="92"/>
    </row>
    <row r="5781" spans="1:11" ht="13.2" x14ac:dyDescent="0.25">
      <c r="A5781" s="14"/>
      <c r="B5781" s="14"/>
      <c r="C5781" s="14"/>
      <c r="D5781" s="16"/>
      <c r="E5781" s="16"/>
      <c r="F5781" s="14"/>
      <c r="G5781" s="14"/>
      <c r="H5781" s="14"/>
      <c r="I5781" s="15"/>
      <c r="J5781" s="77"/>
      <c r="K5781" s="92"/>
    </row>
    <row r="5782" spans="1:11" ht="13.2" x14ac:dyDescent="0.25">
      <c r="A5782" s="14"/>
      <c r="B5782" s="14"/>
      <c r="C5782" s="14"/>
      <c r="D5782" s="16"/>
      <c r="E5782" s="16"/>
      <c r="F5782" s="14"/>
      <c r="G5782" s="14"/>
      <c r="H5782" s="14"/>
      <c r="I5782" s="15"/>
      <c r="J5782" s="77"/>
      <c r="K5782" s="92"/>
    </row>
    <row r="5783" spans="1:11" ht="13.2" x14ac:dyDescent="0.25">
      <c r="A5783" s="14"/>
      <c r="B5783" s="14"/>
      <c r="C5783" s="14"/>
      <c r="D5783" s="16"/>
      <c r="E5783" s="16"/>
      <c r="F5783" s="14"/>
      <c r="G5783" s="14"/>
      <c r="H5783" s="14"/>
      <c r="I5783" s="15"/>
      <c r="J5783" s="77"/>
      <c r="K5783" s="92"/>
    </row>
    <row r="5784" spans="1:11" ht="13.2" x14ac:dyDescent="0.25">
      <c r="A5784" s="14"/>
      <c r="B5784" s="14"/>
      <c r="C5784" s="14"/>
      <c r="D5784" s="16"/>
      <c r="E5784" s="16"/>
      <c r="F5784" s="14"/>
      <c r="G5784" s="14"/>
      <c r="H5784" s="14"/>
      <c r="I5784" s="15"/>
      <c r="J5784" s="77"/>
      <c r="K5784" s="92"/>
    </row>
    <row r="5785" spans="1:11" ht="13.2" x14ac:dyDescent="0.25">
      <c r="A5785" s="14"/>
      <c r="B5785" s="14"/>
      <c r="C5785" s="14"/>
      <c r="D5785" s="16"/>
      <c r="E5785" s="16"/>
      <c r="F5785" s="14"/>
      <c r="G5785" s="14"/>
      <c r="H5785" s="14"/>
      <c r="I5785" s="15"/>
      <c r="J5785" s="77"/>
      <c r="K5785" s="92"/>
    </row>
    <row r="5786" spans="1:11" ht="13.2" x14ac:dyDescent="0.25">
      <c r="A5786" s="14"/>
      <c r="B5786" s="14"/>
      <c r="C5786" s="14"/>
      <c r="D5786" s="16"/>
      <c r="E5786" s="16"/>
      <c r="F5786" s="14"/>
      <c r="G5786" s="14"/>
      <c r="H5786" s="14"/>
      <c r="I5786" s="15"/>
      <c r="J5786" s="77"/>
      <c r="K5786" s="92"/>
    </row>
    <row r="5787" spans="1:11" ht="13.2" x14ac:dyDescent="0.25">
      <c r="A5787" s="14"/>
      <c r="B5787" s="14"/>
      <c r="C5787" s="14"/>
      <c r="D5787" s="16"/>
      <c r="E5787" s="16"/>
      <c r="F5787" s="14"/>
      <c r="G5787" s="14"/>
      <c r="H5787" s="14"/>
      <c r="I5787" s="15"/>
      <c r="J5787" s="77"/>
      <c r="K5787" s="92"/>
    </row>
    <row r="5788" spans="1:11" ht="13.2" x14ac:dyDescent="0.25">
      <c r="A5788" s="14"/>
      <c r="B5788" s="14"/>
      <c r="C5788" s="14"/>
      <c r="D5788" s="16"/>
      <c r="E5788" s="16"/>
      <c r="F5788" s="14"/>
      <c r="G5788" s="14"/>
      <c r="H5788" s="14"/>
      <c r="I5788" s="15"/>
      <c r="J5788" s="77"/>
      <c r="K5788" s="92"/>
    </row>
    <row r="5789" spans="1:11" ht="13.2" x14ac:dyDescent="0.25">
      <c r="A5789" s="14"/>
      <c r="B5789" s="14"/>
      <c r="C5789" s="14"/>
      <c r="D5789" s="16"/>
      <c r="E5789" s="16"/>
      <c r="F5789" s="14"/>
      <c r="G5789" s="14"/>
      <c r="H5789" s="14"/>
      <c r="I5789" s="15"/>
      <c r="J5789" s="77"/>
      <c r="K5789" s="92"/>
    </row>
    <row r="5790" spans="1:11" ht="13.2" x14ac:dyDescent="0.25">
      <c r="A5790" s="14"/>
      <c r="B5790" s="14"/>
      <c r="C5790" s="14"/>
      <c r="D5790" s="16"/>
      <c r="E5790" s="16"/>
      <c r="F5790" s="14"/>
      <c r="G5790" s="14"/>
      <c r="H5790" s="14"/>
      <c r="I5790" s="15"/>
      <c r="J5790" s="77"/>
      <c r="K5790" s="92"/>
    </row>
    <row r="5791" spans="1:11" ht="13.2" x14ac:dyDescent="0.25">
      <c r="A5791" s="14"/>
      <c r="B5791" s="14"/>
      <c r="C5791" s="14"/>
      <c r="D5791" s="16"/>
      <c r="E5791" s="16"/>
      <c r="F5791" s="14"/>
      <c r="G5791" s="14"/>
      <c r="H5791" s="14"/>
      <c r="I5791" s="15"/>
      <c r="J5791" s="77"/>
      <c r="K5791" s="92"/>
    </row>
    <row r="5792" spans="1:11" ht="13.2" x14ac:dyDescent="0.25">
      <c r="A5792" s="14"/>
      <c r="B5792" s="14"/>
      <c r="C5792" s="14"/>
      <c r="D5792" s="16"/>
      <c r="E5792" s="16"/>
      <c r="F5792" s="14"/>
      <c r="G5792" s="14"/>
      <c r="H5792" s="14"/>
      <c r="I5792" s="15"/>
      <c r="J5792" s="77"/>
      <c r="K5792" s="92"/>
    </row>
    <row r="5793" spans="1:11" ht="13.2" x14ac:dyDescent="0.25">
      <c r="A5793" s="14"/>
      <c r="B5793" s="14"/>
      <c r="C5793" s="14"/>
      <c r="D5793" s="16"/>
      <c r="E5793" s="16"/>
      <c r="F5793" s="14"/>
      <c r="G5793" s="14"/>
      <c r="H5793" s="14"/>
      <c r="I5793" s="15"/>
      <c r="J5793" s="77"/>
      <c r="K5793" s="92"/>
    </row>
    <row r="5794" spans="1:11" ht="13.2" x14ac:dyDescent="0.25">
      <c r="A5794" s="14"/>
      <c r="B5794" s="14"/>
      <c r="C5794" s="14"/>
      <c r="D5794" s="16"/>
      <c r="E5794" s="16"/>
      <c r="F5794" s="14"/>
      <c r="G5794" s="14"/>
      <c r="H5794" s="14"/>
      <c r="I5794" s="15"/>
      <c r="J5794" s="77"/>
      <c r="K5794" s="92"/>
    </row>
    <row r="5795" spans="1:11" ht="13.2" x14ac:dyDescent="0.25">
      <c r="A5795" s="14"/>
      <c r="B5795" s="14"/>
      <c r="C5795" s="14"/>
      <c r="D5795" s="16"/>
      <c r="E5795" s="16"/>
      <c r="F5795" s="14"/>
      <c r="G5795" s="14"/>
      <c r="H5795" s="14"/>
      <c r="I5795" s="15"/>
      <c r="J5795" s="77"/>
      <c r="K5795" s="92"/>
    </row>
    <row r="5796" spans="1:11" ht="13.2" x14ac:dyDescent="0.25">
      <c r="A5796" s="14"/>
      <c r="B5796" s="14"/>
      <c r="C5796" s="14"/>
      <c r="D5796" s="16"/>
      <c r="E5796" s="16"/>
      <c r="F5796" s="14"/>
      <c r="G5796" s="14"/>
      <c r="H5796" s="14"/>
      <c r="I5796" s="15"/>
      <c r="J5796" s="77"/>
      <c r="K5796" s="92"/>
    </row>
    <row r="5797" spans="1:11" ht="13.2" x14ac:dyDescent="0.25">
      <c r="A5797" s="14"/>
      <c r="B5797" s="14"/>
      <c r="C5797" s="14"/>
      <c r="D5797" s="16"/>
      <c r="E5797" s="16"/>
      <c r="F5797" s="14"/>
      <c r="G5797" s="14"/>
      <c r="H5797" s="14"/>
      <c r="I5797" s="15"/>
      <c r="J5797" s="77"/>
      <c r="K5797" s="92"/>
    </row>
    <row r="5798" spans="1:11" ht="13.2" x14ac:dyDescent="0.25">
      <c r="A5798" s="14"/>
      <c r="B5798" s="14"/>
      <c r="C5798" s="14"/>
      <c r="D5798" s="16"/>
      <c r="E5798" s="16"/>
      <c r="F5798" s="14"/>
      <c r="G5798" s="14"/>
      <c r="H5798" s="14"/>
      <c r="I5798" s="15"/>
      <c r="J5798" s="77"/>
      <c r="K5798" s="92"/>
    </row>
    <row r="5799" spans="1:11" ht="13.2" x14ac:dyDescent="0.25">
      <c r="A5799" s="14"/>
      <c r="B5799" s="14"/>
      <c r="C5799" s="14"/>
      <c r="D5799" s="16"/>
      <c r="E5799" s="16"/>
      <c r="F5799" s="14"/>
      <c r="G5799" s="14"/>
      <c r="H5799" s="14"/>
      <c r="I5799" s="15"/>
      <c r="J5799" s="77"/>
      <c r="K5799" s="92"/>
    </row>
    <row r="5800" spans="1:11" ht="13.2" x14ac:dyDescent="0.25">
      <c r="A5800" s="14"/>
      <c r="B5800" s="14"/>
      <c r="C5800" s="14"/>
      <c r="D5800" s="16"/>
      <c r="E5800" s="16"/>
      <c r="F5800" s="14"/>
      <c r="G5800" s="14"/>
      <c r="H5800" s="14"/>
      <c r="I5800" s="15"/>
      <c r="J5800" s="77"/>
      <c r="K5800" s="92"/>
    </row>
    <row r="5801" spans="1:11" ht="13.2" x14ac:dyDescent="0.25">
      <c r="A5801" s="14"/>
      <c r="B5801" s="14"/>
      <c r="C5801" s="14"/>
      <c r="D5801" s="16"/>
      <c r="E5801" s="16"/>
      <c r="F5801" s="14"/>
      <c r="G5801" s="14"/>
      <c r="H5801" s="14"/>
      <c r="I5801" s="15"/>
      <c r="J5801" s="77"/>
      <c r="K5801" s="92"/>
    </row>
    <row r="5802" spans="1:11" ht="13.2" x14ac:dyDescent="0.25">
      <c r="A5802" s="14"/>
      <c r="B5802" s="14"/>
      <c r="C5802" s="14"/>
      <c r="D5802" s="16"/>
      <c r="E5802" s="16"/>
      <c r="F5802" s="14"/>
      <c r="G5802" s="14"/>
      <c r="H5802" s="14"/>
      <c r="I5802" s="15"/>
      <c r="J5802" s="77"/>
      <c r="K5802" s="92"/>
    </row>
    <row r="5803" spans="1:11" ht="13.2" x14ac:dyDescent="0.25">
      <c r="A5803" s="14"/>
      <c r="B5803" s="14"/>
      <c r="C5803" s="14"/>
      <c r="D5803" s="16"/>
      <c r="E5803" s="16"/>
      <c r="F5803" s="14"/>
      <c r="G5803" s="14"/>
      <c r="H5803" s="14"/>
      <c r="I5803" s="15"/>
      <c r="J5803" s="77"/>
      <c r="K5803" s="92"/>
    </row>
    <row r="5804" spans="1:11" ht="13.2" x14ac:dyDescent="0.25">
      <c r="A5804" s="14"/>
      <c r="B5804" s="14"/>
      <c r="C5804" s="14"/>
      <c r="D5804" s="16"/>
      <c r="E5804" s="16"/>
      <c r="F5804" s="14"/>
      <c r="G5804" s="14"/>
      <c r="H5804" s="14"/>
      <c r="I5804" s="15"/>
      <c r="J5804" s="77"/>
      <c r="K5804" s="92"/>
    </row>
    <row r="5805" spans="1:11" ht="13.2" x14ac:dyDescent="0.25">
      <c r="A5805" s="14"/>
      <c r="B5805" s="14"/>
      <c r="C5805" s="14"/>
      <c r="D5805" s="16"/>
      <c r="E5805" s="16"/>
      <c r="F5805" s="14"/>
      <c r="G5805" s="14"/>
      <c r="H5805" s="14"/>
      <c r="I5805" s="15"/>
      <c r="J5805" s="77"/>
      <c r="K5805" s="92"/>
    </row>
    <row r="5806" spans="1:11" ht="13.2" x14ac:dyDescent="0.25">
      <c r="A5806" s="14"/>
      <c r="B5806" s="14"/>
      <c r="C5806" s="14"/>
      <c r="D5806" s="16"/>
      <c r="E5806" s="16"/>
      <c r="F5806" s="14"/>
      <c r="G5806" s="14"/>
      <c r="H5806" s="14"/>
      <c r="I5806" s="15"/>
      <c r="J5806" s="77"/>
      <c r="K5806" s="92"/>
    </row>
    <row r="5807" spans="1:11" ht="13.2" x14ac:dyDescent="0.25">
      <c r="A5807" s="14"/>
      <c r="B5807" s="14"/>
      <c r="C5807" s="14"/>
      <c r="D5807" s="16"/>
      <c r="E5807" s="16"/>
      <c r="F5807" s="14"/>
      <c r="G5807" s="14"/>
      <c r="H5807" s="14"/>
      <c r="I5807" s="15"/>
      <c r="J5807" s="77"/>
      <c r="K5807" s="92"/>
    </row>
    <row r="5808" spans="1:11" ht="13.2" x14ac:dyDescent="0.25">
      <c r="A5808" s="14"/>
      <c r="B5808" s="14"/>
      <c r="C5808" s="14"/>
      <c r="D5808" s="16"/>
      <c r="E5808" s="16"/>
      <c r="F5808" s="14"/>
      <c r="G5808" s="14"/>
      <c r="H5808" s="14"/>
      <c r="I5808" s="15"/>
      <c r="J5808" s="77"/>
      <c r="K5808" s="92"/>
    </row>
    <row r="5809" spans="1:11" ht="13.2" x14ac:dyDescent="0.25">
      <c r="A5809" s="14"/>
      <c r="B5809" s="14"/>
      <c r="C5809" s="14"/>
      <c r="D5809" s="16"/>
      <c r="E5809" s="16"/>
      <c r="F5809" s="14"/>
      <c r="G5809" s="14"/>
      <c r="H5809" s="14"/>
      <c r="I5809" s="15"/>
      <c r="J5809" s="77"/>
      <c r="K5809" s="92"/>
    </row>
    <row r="5810" spans="1:11" ht="13.2" x14ac:dyDescent="0.25">
      <c r="A5810" s="14"/>
      <c r="B5810" s="14"/>
      <c r="C5810" s="14"/>
      <c r="D5810" s="16"/>
      <c r="E5810" s="16"/>
      <c r="F5810" s="14"/>
      <c r="G5810" s="14"/>
      <c r="H5810" s="14"/>
      <c r="I5810" s="15"/>
      <c r="J5810" s="77"/>
      <c r="K5810" s="92"/>
    </row>
    <row r="5811" spans="1:11" ht="13.2" x14ac:dyDescent="0.25">
      <c r="A5811" s="14"/>
      <c r="B5811" s="14"/>
      <c r="C5811" s="14"/>
      <c r="D5811" s="16"/>
      <c r="E5811" s="16"/>
      <c r="F5811" s="14"/>
      <c r="G5811" s="14"/>
      <c r="H5811" s="14"/>
      <c r="I5811" s="15"/>
      <c r="J5811" s="77"/>
      <c r="K5811" s="92"/>
    </row>
    <row r="5812" spans="1:11" ht="13.2" x14ac:dyDescent="0.25">
      <c r="A5812" s="14"/>
      <c r="B5812" s="14"/>
      <c r="C5812" s="14"/>
      <c r="D5812" s="16"/>
      <c r="E5812" s="16"/>
      <c r="F5812" s="14"/>
      <c r="G5812" s="14"/>
      <c r="H5812" s="14"/>
      <c r="I5812" s="15"/>
      <c r="J5812" s="77"/>
      <c r="K5812" s="92"/>
    </row>
    <row r="5813" spans="1:11" ht="13.2" x14ac:dyDescent="0.25">
      <c r="A5813" s="14"/>
      <c r="B5813" s="14"/>
      <c r="C5813" s="14"/>
      <c r="D5813" s="16"/>
      <c r="E5813" s="16"/>
      <c r="F5813" s="14"/>
      <c r="G5813" s="14"/>
      <c r="H5813" s="14"/>
      <c r="I5813" s="15"/>
      <c r="J5813" s="77"/>
      <c r="K5813" s="92"/>
    </row>
    <row r="5814" spans="1:11" ht="13.2" x14ac:dyDescent="0.25">
      <c r="A5814" s="14"/>
      <c r="B5814" s="14"/>
      <c r="C5814" s="14"/>
      <c r="D5814" s="16"/>
      <c r="E5814" s="16"/>
      <c r="F5814" s="14"/>
      <c r="G5814" s="14"/>
      <c r="H5814" s="14"/>
      <c r="I5814" s="15"/>
      <c r="J5814" s="77"/>
      <c r="K5814" s="92"/>
    </row>
    <row r="5815" spans="1:11" ht="13.2" x14ac:dyDescent="0.25">
      <c r="A5815" s="14"/>
      <c r="B5815" s="14"/>
      <c r="C5815" s="14"/>
      <c r="D5815" s="16"/>
      <c r="E5815" s="16"/>
      <c r="F5815" s="14"/>
      <c r="G5815" s="14"/>
      <c r="H5815" s="14"/>
      <c r="I5815" s="15"/>
      <c r="J5815" s="77"/>
      <c r="K5815" s="92"/>
    </row>
    <row r="5816" spans="1:11" ht="13.2" x14ac:dyDescent="0.25">
      <c r="A5816" s="14"/>
      <c r="B5816" s="14"/>
      <c r="C5816" s="14"/>
      <c r="D5816" s="16"/>
      <c r="E5816" s="16"/>
      <c r="F5816" s="14"/>
      <c r="G5816" s="14"/>
      <c r="H5816" s="14"/>
      <c r="I5816" s="15"/>
      <c r="J5816" s="77"/>
      <c r="K5816" s="92"/>
    </row>
    <row r="5817" spans="1:11" ht="13.2" x14ac:dyDescent="0.25">
      <c r="A5817" s="14"/>
      <c r="B5817" s="14"/>
      <c r="C5817" s="14"/>
      <c r="D5817" s="16"/>
      <c r="E5817" s="16"/>
      <c r="F5817" s="14"/>
      <c r="G5817" s="14"/>
      <c r="H5817" s="14"/>
      <c r="I5817" s="15"/>
      <c r="J5817" s="77"/>
      <c r="K5817" s="92"/>
    </row>
    <row r="5818" spans="1:11" ht="13.2" x14ac:dyDescent="0.25">
      <c r="A5818" s="14"/>
      <c r="B5818" s="14"/>
      <c r="C5818" s="14"/>
      <c r="D5818" s="16"/>
      <c r="E5818" s="16"/>
      <c r="F5818" s="14"/>
      <c r="G5818" s="14"/>
      <c r="H5818" s="14"/>
      <c r="I5818" s="15"/>
      <c r="J5818" s="77"/>
      <c r="K5818" s="92"/>
    </row>
    <row r="5819" spans="1:11" ht="13.2" x14ac:dyDescent="0.25">
      <c r="A5819" s="14"/>
      <c r="B5819" s="14"/>
      <c r="C5819" s="14"/>
      <c r="D5819" s="16"/>
      <c r="E5819" s="16"/>
      <c r="F5819" s="14"/>
      <c r="G5819" s="14"/>
      <c r="H5819" s="14"/>
      <c r="I5819" s="15"/>
      <c r="J5819" s="77"/>
      <c r="K5819" s="92"/>
    </row>
    <row r="5820" spans="1:11" ht="13.2" x14ac:dyDescent="0.25">
      <c r="A5820" s="14"/>
      <c r="B5820" s="14"/>
      <c r="C5820" s="14"/>
      <c r="D5820" s="16"/>
      <c r="E5820" s="16"/>
      <c r="F5820" s="14"/>
      <c r="G5820" s="14"/>
      <c r="H5820" s="14"/>
      <c r="I5820" s="15"/>
      <c r="J5820" s="77"/>
      <c r="K5820" s="92"/>
    </row>
    <row r="5821" spans="1:11" ht="13.2" x14ac:dyDescent="0.25">
      <c r="A5821" s="14"/>
      <c r="B5821" s="14"/>
      <c r="C5821" s="14"/>
      <c r="D5821" s="16"/>
      <c r="E5821" s="16"/>
      <c r="F5821" s="14"/>
      <c r="G5821" s="14"/>
      <c r="H5821" s="14"/>
      <c r="I5821" s="15"/>
      <c r="J5821" s="77"/>
      <c r="K5821" s="92"/>
    </row>
    <row r="5822" spans="1:11" ht="13.2" x14ac:dyDescent="0.25">
      <c r="A5822" s="14"/>
      <c r="B5822" s="14"/>
      <c r="C5822" s="14"/>
      <c r="D5822" s="16"/>
      <c r="E5822" s="16"/>
      <c r="F5822" s="14"/>
      <c r="G5822" s="14"/>
      <c r="H5822" s="14"/>
      <c r="I5822" s="15"/>
      <c r="J5822" s="77"/>
      <c r="K5822" s="92"/>
    </row>
    <row r="5823" spans="1:11" ht="13.2" x14ac:dyDescent="0.25">
      <c r="A5823" s="14"/>
      <c r="B5823" s="14"/>
      <c r="C5823" s="14"/>
      <c r="D5823" s="16"/>
      <c r="E5823" s="16"/>
      <c r="F5823" s="14"/>
      <c r="G5823" s="14"/>
      <c r="H5823" s="14"/>
      <c r="I5823" s="15"/>
      <c r="J5823" s="77"/>
      <c r="K5823" s="92"/>
    </row>
    <row r="5824" spans="1:11" ht="13.2" x14ac:dyDescent="0.25">
      <c r="A5824" s="14"/>
      <c r="B5824" s="14"/>
      <c r="C5824" s="14"/>
      <c r="D5824" s="16"/>
      <c r="E5824" s="16"/>
      <c r="F5824" s="14"/>
      <c r="G5824" s="14"/>
      <c r="H5824" s="14"/>
      <c r="I5824" s="15"/>
      <c r="J5824" s="77"/>
      <c r="K5824" s="92"/>
    </row>
    <row r="5825" spans="1:11" ht="13.2" x14ac:dyDescent="0.25">
      <c r="A5825" s="14"/>
      <c r="B5825" s="14"/>
      <c r="C5825" s="14"/>
      <c r="D5825" s="16"/>
      <c r="E5825" s="16"/>
      <c r="F5825" s="14"/>
      <c r="G5825" s="14"/>
      <c r="H5825" s="14"/>
      <c r="I5825" s="15"/>
      <c r="J5825" s="77"/>
      <c r="K5825" s="92"/>
    </row>
    <row r="5826" spans="1:11" ht="13.2" x14ac:dyDescent="0.25">
      <c r="A5826" s="14"/>
      <c r="B5826" s="14"/>
      <c r="C5826" s="14"/>
      <c r="D5826" s="16"/>
      <c r="E5826" s="16"/>
      <c r="F5826" s="14"/>
      <c r="G5826" s="14"/>
      <c r="H5826" s="14"/>
      <c r="I5826" s="15"/>
      <c r="J5826" s="77"/>
      <c r="K5826" s="92"/>
    </row>
    <row r="5827" spans="1:11" ht="13.2" x14ac:dyDescent="0.25">
      <c r="A5827" s="14"/>
      <c r="B5827" s="14"/>
      <c r="C5827" s="14"/>
      <c r="D5827" s="16"/>
      <c r="E5827" s="16"/>
      <c r="F5827" s="14"/>
      <c r="G5827" s="14"/>
      <c r="H5827" s="14"/>
      <c r="I5827" s="15"/>
      <c r="J5827" s="77"/>
      <c r="K5827" s="92"/>
    </row>
    <row r="5828" spans="1:11" ht="13.2" x14ac:dyDescent="0.25">
      <c r="A5828" s="14"/>
      <c r="B5828" s="14"/>
      <c r="C5828" s="14"/>
      <c r="D5828" s="16"/>
      <c r="E5828" s="16"/>
      <c r="F5828" s="14"/>
      <c r="G5828" s="14"/>
      <c r="H5828" s="14"/>
      <c r="I5828" s="15"/>
      <c r="J5828" s="77"/>
      <c r="K5828" s="92"/>
    </row>
    <row r="5829" spans="1:11" ht="13.2" x14ac:dyDescent="0.25">
      <c r="A5829" s="14"/>
      <c r="B5829" s="14"/>
      <c r="C5829" s="14"/>
      <c r="D5829" s="16"/>
      <c r="E5829" s="16"/>
      <c r="F5829" s="14"/>
      <c r="G5829" s="14"/>
      <c r="H5829" s="14"/>
      <c r="I5829" s="15"/>
      <c r="J5829" s="77"/>
      <c r="K5829" s="92"/>
    </row>
    <row r="5830" spans="1:11" ht="13.2" x14ac:dyDescent="0.25">
      <c r="A5830" s="14"/>
      <c r="B5830" s="14"/>
      <c r="C5830" s="14"/>
      <c r="D5830" s="16"/>
      <c r="E5830" s="16"/>
      <c r="F5830" s="14"/>
      <c r="G5830" s="14"/>
      <c r="H5830" s="14"/>
      <c r="I5830" s="15"/>
      <c r="J5830" s="77"/>
      <c r="K5830" s="92"/>
    </row>
    <row r="5831" spans="1:11" ht="13.2" x14ac:dyDescent="0.25">
      <c r="A5831" s="14"/>
      <c r="B5831" s="14"/>
      <c r="C5831" s="14"/>
      <c r="D5831" s="16"/>
      <c r="E5831" s="16"/>
      <c r="F5831" s="14"/>
      <c r="G5831" s="14"/>
      <c r="H5831" s="14"/>
      <c r="I5831" s="15"/>
      <c r="J5831" s="77"/>
      <c r="K5831" s="92"/>
    </row>
    <row r="5832" spans="1:11" ht="13.2" x14ac:dyDescent="0.25">
      <c r="A5832" s="14"/>
      <c r="B5832" s="14"/>
      <c r="C5832" s="14"/>
      <c r="D5832" s="16"/>
      <c r="E5832" s="16"/>
      <c r="F5832" s="14"/>
      <c r="G5832" s="14"/>
      <c r="H5832" s="14"/>
      <c r="I5832" s="15"/>
      <c r="J5832" s="77"/>
      <c r="K5832" s="92"/>
    </row>
    <row r="5833" spans="1:11" ht="13.2" x14ac:dyDescent="0.25">
      <c r="A5833" s="14"/>
      <c r="B5833" s="14"/>
      <c r="C5833" s="14"/>
      <c r="D5833" s="16"/>
      <c r="E5833" s="16"/>
      <c r="F5833" s="14"/>
      <c r="G5833" s="14"/>
      <c r="H5833" s="14"/>
      <c r="I5833" s="15"/>
      <c r="J5833" s="77"/>
      <c r="K5833" s="92"/>
    </row>
    <row r="5834" spans="1:11" ht="13.2" x14ac:dyDescent="0.25">
      <c r="A5834" s="14"/>
      <c r="B5834" s="14"/>
      <c r="C5834" s="14"/>
      <c r="D5834" s="16"/>
      <c r="E5834" s="16"/>
      <c r="F5834" s="14"/>
      <c r="G5834" s="14"/>
      <c r="H5834" s="14"/>
      <c r="I5834" s="15"/>
      <c r="J5834" s="77"/>
      <c r="K5834" s="92"/>
    </row>
    <row r="5835" spans="1:11" ht="13.2" x14ac:dyDescent="0.25">
      <c r="A5835" s="14"/>
      <c r="B5835" s="14"/>
      <c r="C5835" s="14"/>
      <c r="D5835" s="16"/>
      <c r="E5835" s="16"/>
      <c r="F5835" s="14"/>
      <c r="G5835" s="14"/>
      <c r="H5835" s="14"/>
      <c r="I5835" s="15"/>
      <c r="J5835" s="77"/>
      <c r="K5835" s="92"/>
    </row>
    <row r="5836" spans="1:11" ht="13.2" x14ac:dyDescent="0.25">
      <c r="A5836" s="14"/>
      <c r="B5836" s="14"/>
      <c r="C5836" s="14"/>
      <c r="D5836" s="16"/>
      <c r="E5836" s="16"/>
      <c r="F5836" s="14"/>
      <c r="G5836" s="14"/>
      <c r="H5836" s="14"/>
      <c r="I5836" s="15"/>
      <c r="J5836" s="77"/>
      <c r="K5836" s="92"/>
    </row>
    <row r="5837" spans="1:11" ht="13.2" x14ac:dyDescent="0.25">
      <c r="A5837" s="14"/>
      <c r="B5837" s="14"/>
      <c r="C5837" s="14"/>
      <c r="D5837" s="16"/>
      <c r="E5837" s="16"/>
      <c r="F5837" s="14"/>
      <c r="G5837" s="14"/>
      <c r="H5837" s="14"/>
      <c r="I5837" s="15"/>
      <c r="J5837" s="77"/>
      <c r="K5837" s="92"/>
    </row>
    <row r="5838" spans="1:11" ht="13.2" x14ac:dyDescent="0.25">
      <c r="A5838" s="14"/>
      <c r="B5838" s="14"/>
      <c r="C5838" s="14"/>
      <c r="D5838" s="16"/>
      <c r="E5838" s="16"/>
      <c r="F5838" s="14"/>
      <c r="G5838" s="14"/>
      <c r="H5838" s="14"/>
      <c r="I5838" s="15"/>
      <c r="J5838" s="77"/>
      <c r="K5838" s="92"/>
    </row>
    <row r="5839" spans="1:11" ht="13.2" x14ac:dyDescent="0.25">
      <c r="A5839" s="14"/>
      <c r="B5839" s="14"/>
      <c r="C5839" s="14"/>
      <c r="D5839" s="16"/>
      <c r="E5839" s="16"/>
      <c r="F5839" s="14"/>
      <c r="G5839" s="14"/>
      <c r="H5839" s="14"/>
      <c r="I5839" s="15"/>
      <c r="J5839" s="77"/>
      <c r="K5839" s="92"/>
    </row>
    <row r="5840" spans="1:11" ht="13.2" x14ac:dyDescent="0.25">
      <c r="A5840" s="14"/>
      <c r="B5840" s="14"/>
      <c r="C5840" s="14"/>
      <c r="D5840" s="16"/>
      <c r="E5840" s="16"/>
      <c r="F5840" s="14"/>
      <c r="G5840" s="14"/>
      <c r="H5840" s="14"/>
      <c r="I5840" s="15"/>
      <c r="J5840" s="77"/>
      <c r="K5840" s="92"/>
    </row>
    <row r="5841" spans="1:11" ht="13.2" x14ac:dyDescent="0.25">
      <c r="A5841" s="14"/>
      <c r="B5841" s="14"/>
      <c r="C5841" s="14"/>
      <c r="D5841" s="16"/>
      <c r="E5841" s="16"/>
      <c r="F5841" s="14"/>
      <c r="G5841" s="14"/>
      <c r="H5841" s="14"/>
      <c r="I5841" s="15"/>
      <c r="J5841" s="77"/>
      <c r="K5841" s="92"/>
    </row>
    <row r="5842" spans="1:11" ht="13.2" x14ac:dyDescent="0.25">
      <c r="A5842" s="14"/>
      <c r="B5842" s="14"/>
      <c r="C5842" s="14"/>
      <c r="D5842" s="16"/>
      <c r="E5842" s="16"/>
      <c r="F5842" s="14"/>
      <c r="G5842" s="14"/>
      <c r="H5842" s="14"/>
      <c r="I5842" s="15"/>
      <c r="J5842" s="77"/>
      <c r="K5842" s="92"/>
    </row>
    <row r="5843" spans="1:11" ht="13.2" x14ac:dyDescent="0.25">
      <c r="A5843" s="14"/>
      <c r="B5843" s="14"/>
      <c r="C5843" s="14"/>
      <c r="D5843" s="16"/>
      <c r="E5843" s="16"/>
      <c r="F5843" s="14"/>
      <c r="G5843" s="14"/>
      <c r="H5843" s="14"/>
      <c r="I5843" s="15"/>
      <c r="J5843" s="77"/>
      <c r="K5843" s="92"/>
    </row>
    <row r="5844" spans="1:11" ht="13.2" x14ac:dyDescent="0.25">
      <c r="A5844" s="14"/>
      <c r="B5844" s="14"/>
      <c r="C5844" s="14"/>
      <c r="D5844" s="16"/>
      <c r="E5844" s="16"/>
      <c r="F5844" s="14"/>
      <c r="G5844" s="14"/>
      <c r="H5844" s="14"/>
      <c r="I5844" s="15"/>
      <c r="J5844" s="77"/>
      <c r="K5844" s="92"/>
    </row>
    <row r="5845" spans="1:11" ht="13.2" x14ac:dyDescent="0.25">
      <c r="A5845" s="14"/>
      <c r="B5845" s="14"/>
      <c r="C5845" s="14"/>
      <c r="D5845" s="16"/>
      <c r="E5845" s="16"/>
      <c r="F5845" s="14"/>
      <c r="G5845" s="14"/>
      <c r="H5845" s="14"/>
      <c r="I5845" s="15"/>
      <c r="J5845" s="77"/>
      <c r="K5845" s="92"/>
    </row>
    <row r="5846" spans="1:11" ht="13.2" x14ac:dyDescent="0.25">
      <c r="A5846" s="14"/>
      <c r="B5846" s="14"/>
      <c r="C5846" s="14"/>
      <c r="D5846" s="16"/>
      <c r="E5846" s="16"/>
      <c r="F5846" s="14"/>
      <c r="G5846" s="14"/>
      <c r="H5846" s="14"/>
      <c r="I5846" s="15"/>
      <c r="J5846" s="77"/>
      <c r="K5846" s="92"/>
    </row>
    <row r="5847" spans="1:11" ht="13.2" x14ac:dyDescent="0.25">
      <c r="A5847" s="14"/>
      <c r="B5847" s="14"/>
      <c r="C5847" s="14"/>
      <c r="D5847" s="16"/>
      <c r="E5847" s="16"/>
      <c r="F5847" s="14"/>
      <c r="G5847" s="14"/>
      <c r="H5847" s="14"/>
      <c r="I5847" s="15"/>
      <c r="J5847" s="77"/>
      <c r="K5847" s="92"/>
    </row>
    <row r="5848" spans="1:11" ht="13.2" x14ac:dyDescent="0.25">
      <c r="A5848" s="14"/>
      <c r="B5848" s="14"/>
      <c r="C5848" s="14"/>
      <c r="D5848" s="16"/>
      <c r="E5848" s="16"/>
      <c r="F5848" s="14"/>
      <c r="G5848" s="14"/>
      <c r="H5848" s="14"/>
      <c r="I5848" s="15"/>
      <c r="J5848" s="77"/>
      <c r="K5848" s="92"/>
    </row>
    <row r="5849" spans="1:11" ht="13.2" x14ac:dyDescent="0.25">
      <c r="A5849" s="14"/>
      <c r="B5849" s="14"/>
      <c r="C5849" s="14"/>
      <c r="D5849" s="16"/>
      <c r="E5849" s="16"/>
      <c r="F5849" s="14"/>
      <c r="G5849" s="14"/>
      <c r="H5849" s="14"/>
      <c r="I5849" s="15"/>
      <c r="J5849" s="77"/>
      <c r="K5849" s="92"/>
    </row>
    <row r="5850" spans="1:11" ht="13.2" x14ac:dyDescent="0.25">
      <c r="A5850" s="14"/>
      <c r="B5850" s="14"/>
      <c r="C5850" s="14"/>
      <c r="D5850" s="16"/>
      <c r="E5850" s="16"/>
      <c r="F5850" s="14"/>
      <c r="G5850" s="14"/>
      <c r="H5850" s="14"/>
      <c r="I5850" s="15"/>
      <c r="J5850" s="77"/>
      <c r="K5850" s="92"/>
    </row>
    <row r="5851" spans="1:11" ht="13.2" x14ac:dyDescent="0.25">
      <c r="A5851" s="14"/>
      <c r="B5851" s="14"/>
      <c r="C5851" s="14"/>
      <c r="D5851" s="16"/>
      <c r="E5851" s="16"/>
      <c r="F5851" s="14"/>
      <c r="G5851" s="14"/>
      <c r="H5851" s="14"/>
      <c r="I5851" s="15"/>
      <c r="J5851" s="77"/>
      <c r="K5851" s="92"/>
    </row>
    <row r="5852" spans="1:11" ht="13.2" x14ac:dyDescent="0.25">
      <c r="A5852" s="14"/>
      <c r="B5852" s="14"/>
      <c r="C5852" s="14"/>
      <c r="D5852" s="16"/>
      <c r="E5852" s="16"/>
      <c r="F5852" s="14"/>
      <c r="G5852" s="14"/>
      <c r="H5852" s="14"/>
      <c r="I5852" s="15"/>
      <c r="J5852" s="77"/>
      <c r="K5852" s="92"/>
    </row>
    <row r="5853" spans="1:11" ht="13.2" x14ac:dyDescent="0.25">
      <c r="A5853" s="14"/>
      <c r="B5853" s="14"/>
      <c r="C5853" s="14"/>
      <c r="D5853" s="16"/>
      <c r="E5853" s="16"/>
      <c r="F5853" s="14"/>
      <c r="G5853" s="14"/>
      <c r="H5853" s="14"/>
      <c r="I5853" s="15"/>
      <c r="J5853" s="77"/>
      <c r="K5853" s="92"/>
    </row>
    <row r="5854" spans="1:11" ht="13.2" x14ac:dyDescent="0.25">
      <c r="A5854" s="14"/>
      <c r="B5854" s="14"/>
      <c r="C5854" s="14"/>
      <c r="D5854" s="16"/>
      <c r="E5854" s="16"/>
      <c r="F5854" s="14"/>
      <c r="G5854" s="14"/>
      <c r="H5854" s="14"/>
      <c r="I5854" s="15"/>
      <c r="J5854" s="77"/>
      <c r="K5854" s="92"/>
    </row>
    <row r="5855" spans="1:11" ht="13.2" x14ac:dyDescent="0.25">
      <c r="A5855" s="14"/>
      <c r="B5855" s="14"/>
      <c r="C5855" s="14"/>
      <c r="D5855" s="16"/>
      <c r="E5855" s="16"/>
      <c r="F5855" s="14"/>
      <c r="G5855" s="14"/>
      <c r="H5855" s="14"/>
      <c r="I5855" s="15"/>
      <c r="J5855" s="77"/>
      <c r="K5855" s="92"/>
    </row>
    <row r="5856" spans="1:11" ht="13.2" x14ac:dyDescent="0.25">
      <c r="A5856" s="14"/>
      <c r="B5856" s="14"/>
      <c r="C5856" s="14"/>
      <c r="D5856" s="16"/>
      <c r="E5856" s="16"/>
      <c r="F5856" s="14"/>
      <c r="G5856" s="14"/>
      <c r="H5856" s="14"/>
      <c r="I5856" s="15"/>
      <c r="J5856" s="77"/>
      <c r="K5856" s="92"/>
    </row>
    <row r="5857" spans="1:11" ht="13.2" x14ac:dyDescent="0.25">
      <c r="A5857" s="14"/>
      <c r="B5857" s="14"/>
      <c r="C5857" s="14"/>
      <c r="D5857" s="16"/>
      <c r="E5857" s="16"/>
      <c r="F5857" s="14"/>
      <c r="G5857" s="14"/>
      <c r="H5857" s="14"/>
      <c r="I5857" s="15"/>
      <c r="J5857" s="77"/>
      <c r="K5857" s="92"/>
    </row>
    <row r="5858" spans="1:11" ht="13.2" x14ac:dyDescent="0.25">
      <c r="A5858" s="14"/>
      <c r="B5858" s="14"/>
      <c r="C5858" s="14"/>
      <c r="D5858" s="16"/>
      <c r="E5858" s="16"/>
      <c r="F5858" s="14"/>
      <c r="G5858" s="14"/>
      <c r="H5858" s="14"/>
      <c r="I5858" s="15"/>
      <c r="J5858" s="77"/>
      <c r="K5858" s="92"/>
    </row>
    <row r="5859" spans="1:11" ht="13.2" x14ac:dyDescent="0.25">
      <c r="A5859" s="14"/>
      <c r="B5859" s="14"/>
      <c r="C5859" s="14"/>
      <c r="D5859" s="16"/>
      <c r="E5859" s="16"/>
      <c r="F5859" s="14"/>
      <c r="G5859" s="14"/>
      <c r="H5859" s="14"/>
      <c r="I5859" s="15"/>
      <c r="J5859" s="77"/>
      <c r="K5859" s="92"/>
    </row>
    <row r="5860" spans="1:11" ht="13.2" x14ac:dyDescent="0.25">
      <c r="A5860" s="14"/>
      <c r="B5860" s="14"/>
      <c r="C5860" s="14"/>
      <c r="D5860" s="16"/>
      <c r="E5860" s="16"/>
      <c r="F5860" s="14"/>
      <c r="G5860" s="14"/>
      <c r="H5860" s="14"/>
      <c r="I5860" s="15"/>
      <c r="J5860" s="77"/>
      <c r="K5860" s="92"/>
    </row>
    <row r="5861" spans="1:11" ht="13.2" x14ac:dyDescent="0.25">
      <c r="A5861" s="14"/>
      <c r="B5861" s="14"/>
      <c r="C5861" s="14"/>
      <c r="D5861" s="16"/>
      <c r="E5861" s="16"/>
      <c r="F5861" s="14"/>
      <c r="G5861" s="14"/>
      <c r="H5861" s="14"/>
      <c r="I5861" s="15"/>
      <c r="J5861" s="77"/>
      <c r="K5861" s="92"/>
    </row>
    <row r="5862" spans="1:11" ht="13.2" x14ac:dyDescent="0.25">
      <c r="A5862" s="14"/>
      <c r="B5862" s="14"/>
      <c r="C5862" s="14"/>
      <c r="D5862" s="16"/>
      <c r="E5862" s="16"/>
      <c r="F5862" s="14"/>
      <c r="G5862" s="14"/>
      <c r="H5862" s="14"/>
      <c r="I5862" s="15"/>
      <c r="J5862" s="77"/>
      <c r="K5862" s="92"/>
    </row>
    <row r="5863" spans="1:11" ht="13.2" x14ac:dyDescent="0.25">
      <c r="A5863" s="14"/>
      <c r="B5863" s="14"/>
      <c r="C5863" s="14"/>
      <c r="D5863" s="16"/>
      <c r="E5863" s="16"/>
      <c r="F5863" s="14"/>
      <c r="G5863" s="14"/>
      <c r="H5863" s="14"/>
      <c r="I5863" s="15"/>
      <c r="J5863" s="77"/>
      <c r="K5863" s="92"/>
    </row>
    <row r="5864" spans="1:11" ht="13.2" x14ac:dyDescent="0.25">
      <c r="A5864" s="14"/>
      <c r="B5864" s="14"/>
      <c r="C5864" s="14"/>
      <c r="D5864" s="16"/>
      <c r="E5864" s="16"/>
      <c r="F5864" s="14"/>
      <c r="G5864" s="14"/>
      <c r="H5864" s="14"/>
      <c r="I5864" s="15"/>
      <c r="J5864" s="77"/>
      <c r="K5864" s="92"/>
    </row>
    <row r="5865" spans="1:11" ht="13.2" x14ac:dyDescent="0.25">
      <c r="A5865" s="14"/>
      <c r="B5865" s="14"/>
      <c r="C5865" s="14"/>
      <c r="D5865" s="16"/>
      <c r="E5865" s="16"/>
      <c r="F5865" s="14"/>
      <c r="G5865" s="14"/>
      <c r="H5865" s="14"/>
      <c r="I5865" s="15"/>
      <c r="J5865" s="77"/>
      <c r="K5865" s="92"/>
    </row>
    <row r="5866" spans="1:11" ht="13.2" x14ac:dyDescent="0.25">
      <c r="A5866" s="14"/>
      <c r="B5866" s="14"/>
      <c r="C5866" s="14"/>
      <c r="D5866" s="16"/>
      <c r="E5866" s="16"/>
      <c r="F5866" s="14"/>
      <c r="G5866" s="14"/>
      <c r="H5866" s="14"/>
      <c r="I5866" s="15"/>
      <c r="J5866" s="77"/>
      <c r="K5866" s="92"/>
    </row>
    <row r="5867" spans="1:11" ht="13.2" x14ac:dyDescent="0.25">
      <c r="A5867" s="14"/>
      <c r="B5867" s="14"/>
      <c r="C5867" s="14"/>
      <c r="D5867" s="16"/>
      <c r="E5867" s="16"/>
      <c r="F5867" s="14"/>
      <c r="G5867" s="14"/>
      <c r="H5867" s="14"/>
      <c r="I5867" s="15"/>
      <c r="J5867" s="77"/>
      <c r="K5867" s="92"/>
    </row>
    <row r="5868" spans="1:11" ht="13.2" x14ac:dyDescent="0.25">
      <c r="A5868" s="14"/>
      <c r="B5868" s="14"/>
      <c r="C5868" s="14"/>
      <c r="D5868" s="16"/>
      <c r="E5868" s="16"/>
      <c r="F5868" s="14"/>
      <c r="G5868" s="14"/>
      <c r="H5868" s="14"/>
      <c r="I5868" s="15"/>
      <c r="J5868" s="77"/>
      <c r="K5868" s="92"/>
    </row>
    <row r="5869" spans="1:11" ht="13.2" x14ac:dyDescent="0.25">
      <c r="A5869" s="14"/>
      <c r="B5869" s="14"/>
      <c r="C5869" s="14"/>
      <c r="D5869" s="16"/>
      <c r="E5869" s="16"/>
      <c r="F5869" s="14"/>
      <c r="G5869" s="14"/>
      <c r="H5869" s="14"/>
      <c r="I5869" s="15"/>
      <c r="J5869" s="77"/>
      <c r="K5869" s="92"/>
    </row>
    <row r="5870" spans="1:11" ht="13.2" x14ac:dyDescent="0.25">
      <c r="A5870" s="14"/>
      <c r="B5870" s="14"/>
      <c r="C5870" s="14"/>
      <c r="D5870" s="16"/>
      <c r="E5870" s="16"/>
      <c r="F5870" s="14"/>
      <c r="G5870" s="14"/>
      <c r="H5870" s="14"/>
      <c r="I5870" s="15"/>
      <c r="J5870" s="77"/>
      <c r="K5870" s="92"/>
    </row>
    <row r="5871" spans="1:11" ht="13.2" x14ac:dyDescent="0.25">
      <c r="A5871" s="14"/>
      <c r="B5871" s="14"/>
      <c r="C5871" s="14"/>
      <c r="D5871" s="16"/>
      <c r="E5871" s="16"/>
      <c r="F5871" s="14"/>
      <c r="G5871" s="14"/>
      <c r="H5871" s="14"/>
      <c r="I5871" s="15"/>
      <c r="J5871" s="77"/>
      <c r="K5871" s="92"/>
    </row>
    <row r="5872" spans="1:11" ht="13.2" x14ac:dyDescent="0.25">
      <c r="A5872" s="14"/>
      <c r="B5872" s="14"/>
      <c r="C5872" s="14"/>
      <c r="D5872" s="16"/>
      <c r="E5872" s="16"/>
      <c r="F5872" s="14"/>
      <c r="G5872" s="14"/>
      <c r="H5872" s="14"/>
      <c r="I5872" s="15"/>
      <c r="J5872" s="77"/>
      <c r="K5872" s="92"/>
    </row>
    <row r="5873" spans="1:11" ht="13.2" x14ac:dyDescent="0.25">
      <c r="A5873" s="14"/>
      <c r="B5873" s="14"/>
      <c r="C5873" s="14"/>
      <c r="D5873" s="16"/>
      <c r="E5873" s="16"/>
      <c r="F5873" s="14"/>
      <c r="G5873" s="14"/>
      <c r="H5873" s="14"/>
      <c r="I5873" s="15"/>
      <c r="J5873" s="77"/>
      <c r="K5873" s="92"/>
    </row>
    <row r="5874" spans="1:11" ht="13.2" x14ac:dyDescent="0.25">
      <c r="A5874" s="14"/>
      <c r="B5874" s="14"/>
      <c r="C5874" s="14"/>
      <c r="D5874" s="16"/>
      <c r="E5874" s="16"/>
      <c r="F5874" s="14"/>
      <c r="G5874" s="14"/>
      <c r="H5874" s="14"/>
      <c r="I5874" s="15"/>
      <c r="J5874" s="77"/>
      <c r="K5874" s="92"/>
    </row>
    <row r="5875" spans="1:11" ht="13.2" x14ac:dyDescent="0.25">
      <c r="A5875" s="14"/>
      <c r="B5875" s="14"/>
      <c r="C5875" s="14"/>
      <c r="D5875" s="16"/>
      <c r="E5875" s="16"/>
      <c r="F5875" s="14"/>
      <c r="G5875" s="14"/>
      <c r="H5875" s="14"/>
      <c r="I5875" s="15"/>
      <c r="J5875" s="77"/>
      <c r="K5875" s="92"/>
    </row>
    <row r="5876" spans="1:11" ht="13.2" x14ac:dyDescent="0.25">
      <c r="A5876" s="14"/>
      <c r="B5876" s="14"/>
      <c r="C5876" s="14"/>
      <c r="D5876" s="16"/>
      <c r="E5876" s="16"/>
      <c r="F5876" s="14"/>
      <c r="G5876" s="14"/>
      <c r="H5876" s="14"/>
      <c r="I5876" s="15"/>
      <c r="J5876" s="77"/>
      <c r="K5876" s="92"/>
    </row>
    <row r="5877" spans="1:11" ht="13.2" x14ac:dyDescent="0.25">
      <c r="A5877" s="14"/>
      <c r="B5877" s="14"/>
      <c r="C5877" s="14"/>
      <c r="D5877" s="16"/>
      <c r="E5877" s="16"/>
      <c r="F5877" s="14"/>
      <c r="G5877" s="14"/>
      <c r="H5877" s="14"/>
      <c r="I5877" s="15"/>
      <c r="J5877" s="77"/>
      <c r="K5877" s="92"/>
    </row>
    <row r="5878" spans="1:11" ht="13.2" x14ac:dyDescent="0.25">
      <c r="A5878" s="14"/>
      <c r="B5878" s="14"/>
      <c r="C5878" s="14"/>
      <c r="D5878" s="16"/>
      <c r="E5878" s="16"/>
      <c r="F5878" s="14"/>
      <c r="G5878" s="14"/>
      <c r="H5878" s="14"/>
      <c r="I5878" s="15"/>
      <c r="J5878" s="77"/>
      <c r="K5878" s="92"/>
    </row>
    <row r="5879" spans="1:11" ht="13.2" x14ac:dyDescent="0.25">
      <c r="A5879" s="14"/>
      <c r="B5879" s="14"/>
      <c r="C5879" s="14"/>
      <c r="D5879" s="16"/>
      <c r="E5879" s="16"/>
      <c r="F5879" s="14"/>
      <c r="G5879" s="14"/>
      <c r="H5879" s="14"/>
      <c r="I5879" s="15"/>
      <c r="J5879" s="77"/>
      <c r="K5879" s="92"/>
    </row>
    <row r="5880" spans="1:11" ht="13.2" x14ac:dyDescent="0.25">
      <c r="A5880" s="14"/>
      <c r="B5880" s="14"/>
      <c r="C5880" s="14"/>
      <c r="D5880" s="16"/>
      <c r="E5880" s="16"/>
      <c r="F5880" s="14"/>
      <c r="G5880" s="14"/>
      <c r="H5880" s="14"/>
      <c r="I5880" s="15"/>
      <c r="J5880" s="77"/>
      <c r="K5880" s="92"/>
    </row>
    <row r="5881" spans="1:11" ht="13.2" x14ac:dyDescent="0.25">
      <c r="A5881" s="14"/>
      <c r="B5881" s="14"/>
      <c r="C5881" s="14"/>
      <c r="D5881" s="16"/>
      <c r="E5881" s="16"/>
      <c r="F5881" s="14"/>
      <c r="G5881" s="14"/>
      <c r="H5881" s="14"/>
      <c r="I5881" s="15"/>
      <c r="J5881" s="77"/>
      <c r="K5881" s="92"/>
    </row>
    <row r="5882" spans="1:11" ht="13.2" x14ac:dyDescent="0.25">
      <c r="A5882" s="14"/>
      <c r="B5882" s="14"/>
      <c r="C5882" s="14"/>
      <c r="D5882" s="16"/>
      <c r="E5882" s="16"/>
      <c r="F5882" s="14"/>
      <c r="G5882" s="14"/>
      <c r="H5882" s="14"/>
      <c r="I5882" s="15"/>
      <c r="J5882" s="77"/>
      <c r="K5882" s="92"/>
    </row>
    <row r="5883" spans="1:11" ht="13.2" x14ac:dyDescent="0.25">
      <c r="A5883" s="14"/>
      <c r="B5883" s="14"/>
      <c r="C5883" s="14"/>
      <c r="D5883" s="16"/>
      <c r="E5883" s="16"/>
      <c r="F5883" s="14"/>
      <c r="G5883" s="14"/>
      <c r="H5883" s="14"/>
      <c r="I5883" s="15"/>
      <c r="J5883" s="77"/>
      <c r="K5883" s="92"/>
    </row>
    <row r="5884" spans="1:11" ht="13.2" x14ac:dyDescent="0.25">
      <c r="A5884" s="14"/>
      <c r="B5884" s="14"/>
      <c r="C5884" s="14"/>
      <c r="D5884" s="16"/>
      <c r="E5884" s="16"/>
      <c r="F5884" s="14"/>
      <c r="G5884" s="14"/>
      <c r="H5884" s="14"/>
      <c r="I5884" s="15"/>
      <c r="J5884" s="77"/>
      <c r="K5884" s="92"/>
    </row>
    <row r="5885" spans="1:11" ht="13.2" x14ac:dyDescent="0.25">
      <c r="A5885" s="14"/>
      <c r="B5885" s="14"/>
      <c r="C5885" s="14"/>
      <c r="D5885" s="16"/>
      <c r="E5885" s="16"/>
      <c r="F5885" s="14"/>
      <c r="G5885" s="14"/>
      <c r="H5885" s="14"/>
      <c r="I5885" s="15"/>
      <c r="J5885" s="77"/>
      <c r="K5885" s="92"/>
    </row>
    <row r="5886" spans="1:11" ht="13.2" x14ac:dyDescent="0.25">
      <c r="A5886" s="14"/>
      <c r="B5886" s="14"/>
      <c r="C5886" s="14"/>
      <c r="D5886" s="16"/>
      <c r="E5886" s="16"/>
      <c r="F5886" s="14"/>
      <c r="G5886" s="14"/>
      <c r="H5886" s="14"/>
      <c r="I5886" s="15"/>
      <c r="J5886" s="77"/>
      <c r="K5886" s="92"/>
    </row>
    <row r="5887" spans="1:11" ht="13.2" x14ac:dyDescent="0.25">
      <c r="A5887" s="14"/>
      <c r="B5887" s="14"/>
      <c r="C5887" s="14"/>
      <c r="D5887" s="16"/>
      <c r="E5887" s="16"/>
      <c r="F5887" s="14"/>
      <c r="G5887" s="14"/>
      <c r="H5887" s="14"/>
      <c r="I5887" s="15"/>
      <c r="J5887" s="77"/>
      <c r="K5887" s="92"/>
    </row>
    <row r="5888" spans="1:11" ht="13.2" x14ac:dyDescent="0.25">
      <c r="A5888" s="14"/>
      <c r="B5888" s="14"/>
      <c r="C5888" s="14"/>
      <c r="D5888" s="16"/>
      <c r="E5888" s="16"/>
      <c r="F5888" s="14"/>
      <c r="G5888" s="14"/>
      <c r="H5888" s="14"/>
      <c r="I5888" s="15"/>
      <c r="J5888" s="77"/>
      <c r="K5888" s="92"/>
    </row>
    <row r="5889" spans="1:11" ht="13.2" x14ac:dyDescent="0.25">
      <c r="A5889" s="14"/>
      <c r="B5889" s="14"/>
      <c r="C5889" s="14"/>
      <c r="D5889" s="16"/>
      <c r="E5889" s="16"/>
      <c r="F5889" s="14"/>
      <c r="G5889" s="14"/>
      <c r="H5889" s="14"/>
      <c r="I5889" s="15"/>
      <c r="J5889" s="77"/>
      <c r="K5889" s="92"/>
    </row>
    <row r="5890" spans="1:11" ht="13.2" x14ac:dyDescent="0.25">
      <c r="A5890" s="14"/>
      <c r="B5890" s="14"/>
      <c r="C5890" s="14"/>
      <c r="D5890" s="16"/>
      <c r="E5890" s="16"/>
      <c r="F5890" s="14"/>
      <c r="G5890" s="14"/>
      <c r="H5890" s="14"/>
      <c r="I5890" s="15"/>
      <c r="J5890" s="77"/>
      <c r="K5890" s="92"/>
    </row>
    <row r="5891" spans="1:11" ht="13.2" x14ac:dyDescent="0.25">
      <c r="A5891" s="14"/>
      <c r="B5891" s="14"/>
      <c r="C5891" s="14"/>
      <c r="D5891" s="16"/>
      <c r="E5891" s="16"/>
      <c r="F5891" s="14"/>
      <c r="G5891" s="14"/>
      <c r="H5891" s="14"/>
      <c r="I5891" s="15"/>
      <c r="J5891" s="77"/>
      <c r="K5891" s="92"/>
    </row>
    <row r="5892" spans="1:11" ht="13.2" x14ac:dyDescent="0.25">
      <c r="A5892" s="14"/>
      <c r="B5892" s="14"/>
      <c r="C5892" s="14"/>
      <c r="D5892" s="16"/>
      <c r="E5892" s="16"/>
      <c r="F5892" s="14"/>
      <c r="G5892" s="14"/>
      <c r="H5892" s="14"/>
      <c r="I5892" s="15"/>
      <c r="J5892" s="77"/>
      <c r="K5892" s="92"/>
    </row>
    <row r="5893" spans="1:11" ht="13.2" x14ac:dyDescent="0.25">
      <c r="A5893" s="14"/>
      <c r="B5893" s="14"/>
      <c r="C5893" s="14"/>
      <c r="D5893" s="16"/>
      <c r="E5893" s="16"/>
      <c r="F5893" s="14"/>
      <c r="G5893" s="14"/>
      <c r="H5893" s="14"/>
      <c r="I5893" s="15"/>
      <c r="J5893" s="77"/>
      <c r="K5893" s="92"/>
    </row>
    <row r="5894" spans="1:11" ht="13.2" x14ac:dyDescent="0.25">
      <c r="A5894" s="14"/>
      <c r="B5894" s="14"/>
      <c r="C5894" s="14"/>
      <c r="D5894" s="16"/>
      <c r="E5894" s="16"/>
      <c r="F5894" s="14"/>
      <c r="G5894" s="14"/>
      <c r="H5894" s="14"/>
      <c r="I5894" s="15"/>
      <c r="J5894" s="77"/>
      <c r="K5894" s="92"/>
    </row>
    <row r="5895" spans="1:11" ht="13.2" x14ac:dyDescent="0.25">
      <c r="A5895" s="14"/>
      <c r="B5895" s="14"/>
      <c r="C5895" s="14"/>
      <c r="D5895" s="16"/>
      <c r="E5895" s="16"/>
      <c r="F5895" s="14"/>
      <c r="G5895" s="14"/>
      <c r="H5895" s="14"/>
      <c r="I5895" s="15"/>
      <c r="J5895" s="77"/>
      <c r="K5895" s="92"/>
    </row>
    <row r="5896" spans="1:11" ht="13.2" x14ac:dyDescent="0.25">
      <c r="A5896" s="14"/>
      <c r="B5896" s="14"/>
      <c r="C5896" s="14"/>
      <c r="D5896" s="16"/>
      <c r="E5896" s="16"/>
      <c r="F5896" s="14"/>
      <c r="G5896" s="14"/>
      <c r="H5896" s="14"/>
      <c r="I5896" s="15"/>
      <c r="J5896" s="77"/>
      <c r="K5896" s="92"/>
    </row>
    <row r="5897" spans="1:11" ht="13.2" x14ac:dyDescent="0.25">
      <c r="A5897" s="14"/>
      <c r="B5897" s="14"/>
      <c r="C5897" s="14"/>
      <c r="D5897" s="16"/>
      <c r="E5897" s="16"/>
      <c r="F5897" s="14"/>
      <c r="G5897" s="14"/>
      <c r="H5897" s="14"/>
      <c r="I5897" s="15"/>
      <c r="J5897" s="77"/>
      <c r="K5897" s="92"/>
    </row>
    <row r="5898" spans="1:11" ht="13.2" x14ac:dyDescent="0.25">
      <c r="A5898" s="14"/>
      <c r="B5898" s="14"/>
      <c r="C5898" s="14"/>
      <c r="D5898" s="16"/>
      <c r="E5898" s="16"/>
      <c r="F5898" s="14"/>
      <c r="G5898" s="14"/>
      <c r="H5898" s="14"/>
      <c r="I5898" s="15"/>
      <c r="J5898" s="77"/>
      <c r="K5898" s="92"/>
    </row>
    <row r="5899" spans="1:11" ht="13.2" x14ac:dyDescent="0.25">
      <c r="A5899" s="14"/>
      <c r="B5899" s="14"/>
      <c r="C5899" s="14"/>
      <c r="D5899" s="16"/>
      <c r="E5899" s="16"/>
      <c r="F5899" s="14"/>
      <c r="G5899" s="14"/>
      <c r="H5899" s="14"/>
      <c r="I5899" s="15"/>
      <c r="J5899" s="77"/>
      <c r="K5899" s="92"/>
    </row>
    <row r="5900" spans="1:11" ht="13.2" x14ac:dyDescent="0.25">
      <c r="A5900" s="14"/>
      <c r="B5900" s="14"/>
      <c r="C5900" s="14"/>
      <c r="D5900" s="16"/>
      <c r="E5900" s="16"/>
      <c r="F5900" s="14"/>
      <c r="G5900" s="14"/>
      <c r="H5900" s="14"/>
      <c r="I5900" s="15"/>
      <c r="J5900" s="77"/>
      <c r="K5900" s="92"/>
    </row>
    <row r="5901" spans="1:11" ht="13.2" x14ac:dyDescent="0.25">
      <c r="A5901" s="14"/>
      <c r="B5901" s="14"/>
      <c r="C5901" s="14"/>
      <c r="D5901" s="16"/>
      <c r="E5901" s="16"/>
      <c r="F5901" s="14"/>
      <c r="G5901" s="14"/>
      <c r="H5901" s="14"/>
      <c r="I5901" s="15"/>
      <c r="J5901" s="77"/>
      <c r="K5901" s="92"/>
    </row>
    <row r="5902" spans="1:11" ht="13.2" x14ac:dyDescent="0.25">
      <c r="A5902" s="14"/>
      <c r="B5902" s="14"/>
      <c r="C5902" s="14"/>
      <c r="D5902" s="16"/>
      <c r="E5902" s="16"/>
      <c r="F5902" s="14"/>
      <c r="G5902" s="14"/>
      <c r="H5902" s="14"/>
      <c r="I5902" s="15"/>
      <c r="J5902" s="77"/>
      <c r="K5902" s="92"/>
    </row>
    <row r="5903" spans="1:11" ht="13.2" x14ac:dyDescent="0.25">
      <c r="A5903" s="14"/>
      <c r="B5903" s="14"/>
      <c r="C5903" s="14"/>
      <c r="D5903" s="16"/>
      <c r="E5903" s="16"/>
      <c r="F5903" s="14"/>
      <c r="G5903" s="14"/>
      <c r="H5903" s="14"/>
      <c r="I5903" s="15"/>
      <c r="J5903" s="77"/>
      <c r="K5903" s="92"/>
    </row>
    <row r="5904" spans="1:11" ht="13.2" x14ac:dyDescent="0.25">
      <c r="A5904" s="14"/>
      <c r="B5904" s="14"/>
      <c r="C5904" s="14"/>
      <c r="D5904" s="16"/>
      <c r="E5904" s="16"/>
      <c r="F5904" s="14"/>
      <c r="G5904" s="14"/>
      <c r="H5904" s="14"/>
      <c r="I5904" s="15"/>
      <c r="J5904" s="77"/>
      <c r="K5904" s="92"/>
    </row>
    <row r="5905" spans="1:11" ht="13.2" x14ac:dyDescent="0.25">
      <c r="A5905" s="14"/>
      <c r="B5905" s="14"/>
      <c r="C5905" s="14"/>
      <c r="D5905" s="16"/>
      <c r="E5905" s="16"/>
      <c r="F5905" s="14"/>
      <c r="G5905" s="14"/>
      <c r="H5905" s="14"/>
      <c r="I5905" s="15"/>
      <c r="J5905" s="77"/>
      <c r="K5905" s="92"/>
    </row>
    <row r="5906" spans="1:11" ht="13.2" x14ac:dyDescent="0.25">
      <c r="A5906" s="14"/>
      <c r="B5906" s="14"/>
      <c r="C5906" s="14"/>
      <c r="D5906" s="16"/>
      <c r="E5906" s="16"/>
      <c r="F5906" s="14"/>
      <c r="G5906" s="14"/>
      <c r="H5906" s="14"/>
      <c r="I5906" s="15"/>
      <c r="J5906" s="77"/>
      <c r="K5906" s="92"/>
    </row>
    <row r="5907" spans="1:11" ht="13.2" x14ac:dyDescent="0.25">
      <c r="A5907" s="14"/>
      <c r="B5907" s="14"/>
      <c r="C5907" s="14"/>
      <c r="D5907" s="16"/>
      <c r="E5907" s="16"/>
      <c r="F5907" s="14"/>
      <c r="G5907" s="14"/>
      <c r="H5907" s="14"/>
      <c r="I5907" s="15"/>
      <c r="J5907" s="77"/>
      <c r="K5907" s="92"/>
    </row>
    <row r="5908" spans="1:11" ht="13.2" x14ac:dyDescent="0.25">
      <c r="A5908" s="14"/>
      <c r="B5908" s="14"/>
      <c r="C5908" s="14"/>
      <c r="D5908" s="16"/>
      <c r="E5908" s="16"/>
      <c r="F5908" s="14"/>
      <c r="G5908" s="14"/>
      <c r="H5908" s="14"/>
      <c r="I5908" s="15"/>
      <c r="J5908" s="77"/>
      <c r="K5908" s="92"/>
    </row>
    <row r="5909" spans="1:11" ht="13.2" x14ac:dyDescent="0.25">
      <c r="A5909" s="14"/>
      <c r="B5909" s="14"/>
      <c r="C5909" s="14"/>
      <c r="D5909" s="16"/>
      <c r="E5909" s="16"/>
      <c r="F5909" s="14"/>
      <c r="G5909" s="14"/>
      <c r="H5909" s="14"/>
      <c r="I5909" s="15"/>
      <c r="J5909" s="77"/>
      <c r="K5909" s="92"/>
    </row>
    <row r="5910" spans="1:11" ht="13.2" x14ac:dyDescent="0.25">
      <c r="A5910" s="14"/>
      <c r="B5910" s="14"/>
      <c r="C5910" s="14"/>
      <c r="D5910" s="16"/>
      <c r="E5910" s="16"/>
      <c r="F5910" s="14"/>
      <c r="G5910" s="14"/>
      <c r="H5910" s="14"/>
      <c r="I5910" s="15"/>
      <c r="J5910" s="77"/>
      <c r="K5910" s="92"/>
    </row>
    <row r="5911" spans="1:11" ht="13.2" x14ac:dyDescent="0.25">
      <c r="A5911" s="14"/>
      <c r="B5911" s="14"/>
      <c r="C5911" s="14"/>
      <c r="D5911" s="16"/>
      <c r="E5911" s="16"/>
      <c r="F5911" s="14"/>
      <c r="G5911" s="14"/>
      <c r="H5911" s="14"/>
      <c r="I5911" s="15"/>
      <c r="J5911" s="77"/>
      <c r="K5911" s="92"/>
    </row>
    <row r="5912" spans="1:11" ht="13.2" x14ac:dyDescent="0.25">
      <c r="A5912" s="14"/>
      <c r="B5912" s="14"/>
      <c r="C5912" s="14"/>
      <c r="D5912" s="16"/>
      <c r="E5912" s="16"/>
      <c r="F5912" s="14"/>
      <c r="G5912" s="14"/>
      <c r="H5912" s="14"/>
      <c r="I5912" s="15"/>
      <c r="J5912" s="77"/>
      <c r="K5912" s="92"/>
    </row>
    <row r="5913" spans="1:11" ht="13.2" x14ac:dyDescent="0.25">
      <c r="A5913" s="14"/>
      <c r="B5913" s="14"/>
      <c r="C5913" s="14"/>
      <c r="D5913" s="16"/>
      <c r="E5913" s="16"/>
      <c r="F5913" s="14"/>
      <c r="G5913" s="14"/>
      <c r="H5913" s="14"/>
      <c r="I5913" s="15"/>
      <c r="J5913" s="77"/>
      <c r="K5913" s="92"/>
    </row>
    <row r="5914" spans="1:11" ht="13.2" x14ac:dyDescent="0.25">
      <c r="A5914" s="14"/>
      <c r="B5914" s="14"/>
      <c r="C5914" s="14"/>
      <c r="D5914" s="16"/>
      <c r="E5914" s="16"/>
      <c r="F5914" s="14"/>
      <c r="G5914" s="14"/>
      <c r="H5914" s="14"/>
      <c r="I5914" s="15"/>
      <c r="J5914" s="77"/>
      <c r="K5914" s="92"/>
    </row>
    <row r="5915" spans="1:11" ht="13.2" x14ac:dyDescent="0.25">
      <c r="A5915" s="14"/>
      <c r="B5915" s="14"/>
      <c r="C5915" s="14"/>
      <c r="D5915" s="16"/>
      <c r="E5915" s="16"/>
      <c r="F5915" s="14"/>
      <c r="G5915" s="14"/>
      <c r="H5915" s="14"/>
      <c r="I5915" s="15"/>
      <c r="J5915" s="77"/>
      <c r="K5915" s="92"/>
    </row>
    <row r="5916" spans="1:11" ht="13.2" x14ac:dyDescent="0.25">
      <c r="A5916" s="14"/>
      <c r="B5916" s="14"/>
      <c r="C5916" s="14"/>
      <c r="D5916" s="16"/>
      <c r="E5916" s="16"/>
      <c r="F5916" s="14"/>
      <c r="G5916" s="14"/>
      <c r="H5916" s="14"/>
      <c r="I5916" s="15"/>
      <c r="J5916" s="77"/>
      <c r="K5916" s="92"/>
    </row>
    <row r="5917" spans="1:11" ht="13.2" x14ac:dyDescent="0.25">
      <c r="A5917" s="14"/>
      <c r="B5917" s="14"/>
      <c r="C5917" s="14"/>
      <c r="D5917" s="16"/>
      <c r="E5917" s="16"/>
      <c r="F5917" s="14"/>
      <c r="G5917" s="14"/>
      <c r="H5917" s="14"/>
      <c r="I5917" s="15"/>
      <c r="J5917" s="77"/>
      <c r="K5917" s="92"/>
    </row>
    <row r="5918" spans="1:11" ht="13.2" x14ac:dyDescent="0.25">
      <c r="A5918" s="14"/>
      <c r="B5918" s="14"/>
      <c r="C5918" s="14"/>
      <c r="D5918" s="16"/>
      <c r="E5918" s="16"/>
      <c r="F5918" s="14"/>
      <c r="G5918" s="14"/>
      <c r="H5918" s="14"/>
      <c r="I5918" s="15"/>
      <c r="J5918" s="77"/>
      <c r="K5918" s="92"/>
    </row>
    <row r="5919" spans="1:11" ht="13.2" x14ac:dyDescent="0.25">
      <c r="A5919" s="14"/>
      <c r="B5919" s="14"/>
      <c r="C5919" s="14"/>
      <c r="D5919" s="16"/>
      <c r="E5919" s="16"/>
      <c r="F5919" s="14"/>
      <c r="G5919" s="14"/>
      <c r="H5919" s="14"/>
      <c r="I5919" s="15"/>
      <c r="J5919" s="77"/>
      <c r="K5919" s="92"/>
    </row>
    <row r="5920" spans="1:11" ht="13.2" x14ac:dyDescent="0.25">
      <c r="A5920" s="14"/>
      <c r="B5920" s="14"/>
      <c r="C5920" s="14"/>
      <c r="D5920" s="16"/>
      <c r="E5920" s="16"/>
      <c r="F5920" s="14"/>
      <c r="G5920" s="14"/>
      <c r="H5920" s="14"/>
      <c r="I5920" s="15"/>
      <c r="J5920" s="77"/>
      <c r="K5920" s="92"/>
    </row>
    <row r="5921" spans="1:11" ht="13.2" x14ac:dyDescent="0.25">
      <c r="A5921" s="14"/>
      <c r="B5921" s="14"/>
      <c r="C5921" s="14"/>
      <c r="D5921" s="16"/>
      <c r="E5921" s="16"/>
      <c r="F5921" s="14"/>
      <c r="G5921" s="14"/>
      <c r="H5921" s="14"/>
      <c r="I5921" s="15"/>
      <c r="J5921" s="77"/>
      <c r="K5921" s="92"/>
    </row>
    <row r="5922" spans="1:11" ht="13.2" x14ac:dyDescent="0.25">
      <c r="A5922" s="14"/>
      <c r="B5922" s="14"/>
      <c r="C5922" s="14"/>
      <c r="D5922" s="16"/>
      <c r="E5922" s="16"/>
      <c r="F5922" s="14"/>
      <c r="G5922" s="14"/>
      <c r="H5922" s="14"/>
      <c r="I5922" s="15"/>
      <c r="J5922" s="77"/>
      <c r="K5922" s="92"/>
    </row>
    <row r="5923" spans="1:11" ht="13.2" x14ac:dyDescent="0.25">
      <c r="A5923" s="14"/>
      <c r="B5923" s="14"/>
      <c r="C5923" s="14"/>
      <c r="D5923" s="16"/>
      <c r="E5923" s="16"/>
      <c r="F5923" s="14"/>
      <c r="G5923" s="14"/>
      <c r="H5923" s="14"/>
      <c r="I5923" s="15"/>
      <c r="J5923" s="77"/>
      <c r="K5923" s="92"/>
    </row>
    <row r="5924" spans="1:11" ht="13.2" x14ac:dyDescent="0.25">
      <c r="A5924" s="14"/>
      <c r="B5924" s="14"/>
      <c r="C5924" s="14"/>
      <c r="D5924" s="16"/>
      <c r="E5924" s="16"/>
      <c r="F5924" s="14"/>
      <c r="G5924" s="14"/>
      <c r="H5924" s="14"/>
      <c r="I5924" s="15"/>
      <c r="J5924" s="77"/>
      <c r="K5924" s="92"/>
    </row>
    <row r="5925" spans="1:11" ht="13.2" x14ac:dyDescent="0.25">
      <c r="A5925" s="14"/>
      <c r="B5925" s="14"/>
      <c r="C5925" s="14"/>
      <c r="D5925" s="16"/>
      <c r="E5925" s="16"/>
      <c r="F5925" s="14"/>
      <c r="G5925" s="14"/>
      <c r="H5925" s="14"/>
      <c r="I5925" s="15"/>
      <c r="J5925" s="77"/>
      <c r="K5925" s="92"/>
    </row>
    <row r="5926" spans="1:11" ht="13.2" x14ac:dyDescent="0.25">
      <c r="A5926" s="14"/>
      <c r="B5926" s="14"/>
      <c r="C5926" s="14"/>
      <c r="D5926" s="16"/>
      <c r="E5926" s="16"/>
      <c r="F5926" s="14"/>
      <c r="G5926" s="14"/>
      <c r="H5926" s="14"/>
      <c r="I5926" s="15"/>
      <c r="J5926" s="77"/>
      <c r="K5926" s="92"/>
    </row>
    <row r="5927" spans="1:11" ht="13.2" x14ac:dyDescent="0.25">
      <c r="A5927" s="14"/>
      <c r="B5927" s="14"/>
      <c r="C5927" s="14"/>
      <c r="D5927" s="16"/>
      <c r="E5927" s="16"/>
      <c r="F5927" s="14"/>
      <c r="G5927" s="14"/>
      <c r="H5927" s="14"/>
      <c r="I5927" s="15"/>
      <c r="J5927" s="77"/>
      <c r="K5927" s="92"/>
    </row>
    <row r="5928" spans="1:11" ht="13.2" x14ac:dyDescent="0.25">
      <c r="A5928" s="14"/>
      <c r="B5928" s="14"/>
      <c r="C5928" s="14"/>
      <c r="D5928" s="16"/>
      <c r="E5928" s="16"/>
      <c r="F5928" s="14"/>
      <c r="G5928" s="14"/>
      <c r="H5928" s="14"/>
      <c r="I5928" s="15"/>
      <c r="J5928" s="77"/>
      <c r="K5928" s="92"/>
    </row>
    <row r="5929" spans="1:11" ht="13.2" x14ac:dyDescent="0.25">
      <c r="A5929" s="14"/>
      <c r="B5929" s="14"/>
      <c r="C5929" s="14"/>
      <c r="D5929" s="16"/>
      <c r="E5929" s="16"/>
      <c r="F5929" s="14"/>
      <c r="G5929" s="14"/>
      <c r="H5929" s="14"/>
      <c r="I5929" s="15"/>
      <c r="J5929" s="77"/>
      <c r="K5929" s="92"/>
    </row>
    <row r="5930" spans="1:11" ht="13.2" x14ac:dyDescent="0.25">
      <c r="A5930" s="14"/>
      <c r="B5930" s="14"/>
      <c r="C5930" s="14"/>
      <c r="D5930" s="16"/>
      <c r="E5930" s="16"/>
      <c r="F5930" s="14"/>
      <c r="G5930" s="14"/>
      <c r="H5930" s="14"/>
      <c r="I5930" s="15"/>
      <c r="J5930" s="77"/>
      <c r="K5930" s="92"/>
    </row>
    <row r="5931" spans="1:11" ht="13.2" x14ac:dyDescent="0.25">
      <c r="A5931" s="14"/>
      <c r="B5931" s="14"/>
      <c r="C5931" s="14"/>
      <c r="D5931" s="16"/>
      <c r="E5931" s="16"/>
      <c r="F5931" s="14"/>
      <c r="G5931" s="14"/>
      <c r="H5931" s="14"/>
      <c r="I5931" s="15"/>
      <c r="J5931" s="77"/>
      <c r="K5931" s="92"/>
    </row>
    <row r="5932" spans="1:11" ht="13.2" x14ac:dyDescent="0.25">
      <c r="A5932" s="14"/>
      <c r="B5932" s="14"/>
      <c r="C5932" s="14"/>
      <c r="D5932" s="16"/>
      <c r="E5932" s="16"/>
      <c r="F5932" s="14"/>
      <c r="G5932" s="14"/>
      <c r="H5932" s="14"/>
      <c r="I5932" s="15"/>
      <c r="J5932" s="77"/>
      <c r="K5932" s="92"/>
    </row>
    <row r="5933" spans="1:11" ht="13.2" x14ac:dyDescent="0.25">
      <c r="A5933" s="14"/>
      <c r="B5933" s="14"/>
      <c r="C5933" s="14"/>
      <c r="D5933" s="16"/>
      <c r="E5933" s="16"/>
      <c r="F5933" s="14"/>
      <c r="G5933" s="14"/>
      <c r="H5933" s="14"/>
      <c r="I5933" s="15"/>
      <c r="J5933" s="77"/>
      <c r="K5933" s="92"/>
    </row>
    <row r="5934" spans="1:11" ht="13.2" x14ac:dyDescent="0.25">
      <c r="A5934" s="14"/>
      <c r="B5934" s="14"/>
      <c r="C5934" s="14"/>
      <c r="D5934" s="16"/>
      <c r="E5934" s="16"/>
      <c r="F5934" s="14"/>
      <c r="G5934" s="14"/>
      <c r="H5934" s="14"/>
      <c r="I5934" s="15"/>
      <c r="J5934" s="77"/>
      <c r="K5934" s="92"/>
    </row>
    <row r="5935" spans="1:11" ht="13.2" x14ac:dyDescent="0.25">
      <c r="A5935" s="14"/>
      <c r="B5935" s="14"/>
      <c r="C5935" s="14"/>
      <c r="D5935" s="16"/>
      <c r="E5935" s="16"/>
      <c r="F5935" s="14"/>
      <c r="G5935" s="14"/>
      <c r="H5935" s="14"/>
      <c r="I5935" s="15"/>
      <c r="J5935" s="77"/>
      <c r="K5935" s="92"/>
    </row>
    <row r="5936" spans="1:11" ht="13.2" x14ac:dyDescent="0.25">
      <c r="A5936" s="14"/>
      <c r="B5936" s="14"/>
      <c r="C5936" s="14"/>
      <c r="D5936" s="16"/>
      <c r="E5936" s="16"/>
      <c r="F5936" s="14"/>
      <c r="G5936" s="14"/>
      <c r="H5936" s="14"/>
      <c r="I5936" s="15"/>
      <c r="J5936" s="77"/>
      <c r="K5936" s="92"/>
    </row>
    <row r="5937" spans="1:11" ht="13.2" x14ac:dyDescent="0.25">
      <c r="A5937" s="14"/>
      <c r="B5937" s="14"/>
      <c r="C5937" s="14"/>
      <c r="D5937" s="16"/>
      <c r="E5937" s="16"/>
      <c r="F5937" s="14"/>
      <c r="G5937" s="14"/>
      <c r="H5937" s="14"/>
      <c r="I5937" s="15"/>
      <c r="J5937" s="77"/>
      <c r="K5937" s="92"/>
    </row>
    <row r="5938" spans="1:11" ht="13.2" x14ac:dyDescent="0.25">
      <c r="A5938" s="14"/>
      <c r="B5938" s="14"/>
      <c r="C5938" s="14"/>
      <c r="D5938" s="16"/>
      <c r="E5938" s="16"/>
      <c r="F5938" s="14"/>
      <c r="G5938" s="14"/>
      <c r="H5938" s="14"/>
      <c r="I5938" s="15"/>
      <c r="J5938" s="77"/>
      <c r="K5938" s="92"/>
    </row>
    <row r="5939" spans="1:11" ht="13.2" x14ac:dyDescent="0.25">
      <c r="A5939" s="14"/>
      <c r="B5939" s="14"/>
      <c r="C5939" s="14"/>
      <c r="D5939" s="16"/>
      <c r="E5939" s="16"/>
      <c r="F5939" s="14"/>
      <c r="G5939" s="14"/>
      <c r="H5939" s="14"/>
      <c r="I5939" s="15"/>
      <c r="J5939" s="77"/>
      <c r="K5939" s="92"/>
    </row>
    <row r="5940" spans="1:11" ht="13.2" x14ac:dyDescent="0.25">
      <c r="A5940" s="14"/>
      <c r="B5940" s="14"/>
      <c r="C5940" s="14"/>
      <c r="D5940" s="16"/>
      <c r="E5940" s="16"/>
      <c r="F5940" s="14"/>
      <c r="G5940" s="14"/>
      <c r="H5940" s="14"/>
      <c r="I5940" s="15"/>
      <c r="J5940" s="77"/>
      <c r="K5940" s="92"/>
    </row>
    <row r="5941" spans="1:11" ht="13.2" x14ac:dyDescent="0.25">
      <c r="A5941" s="14"/>
      <c r="B5941" s="14"/>
      <c r="C5941" s="14"/>
      <c r="D5941" s="16"/>
      <c r="E5941" s="16"/>
      <c r="F5941" s="14"/>
      <c r="G5941" s="14"/>
      <c r="H5941" s="14"/>
      <c r="I5941" s="15"/>
      <c r="J5941" s="77"/>
      <c r="K5941" s="92"/>
    </row>
    <row r="5942" spans="1:11" ht="13.2" x14ac:dyDescent="0.25">
      <c r="A5942" s="14"/>
      <c r="B5942" s="14"/>
      <c r="C5942" s="14"/>
      <c r="D5942" s="16"/>
      <c r="E5942" s="16"/>
      <c r="F5942" s="14"/>
      <c r="G5942" s="14"/>
      <c r="H5942" s="14"/>
      <c r="I5942" s="15"/>
      <c r="J5942" s="77"/>
      <c r="K5942" s="92"/>
    </row>
    <row r="5943" spans="1:11" ht="13.2" x14ac:dyDescent="0.25">
      <c r="A5943" s="14"/>
      <c r="B5943" s="14"/>
      <c r="C5943" s="14"/>
      <c r="D5943" s="16"/>
      <c r="E5943" s="16"/>
      <c r="F5943" s="14"/>
      <c r="G5943" s="14"/>
      <c r="H5943" s="14"/>
      <c r="I5943" s="15"/>
      <c r="J5943" s="77"/>
      <c r="K5943" s="92"/>
    </row>
    <row r="5944" spans="1:11" ht="13.2" x14ac:dyDescent="0.25">
      <c r="A5944" s="14"/>
      <c r="B5944" s="14"/>
      <c r="C5944" s="14"/>
      <c r="D5944" s="16"/>
      <c r="E5944" s="16"/>
      <c r="F5944" s="14"/>
      <c r="G5944" s="14"/>
      <c r="H5944" s="14"/>
      <c r="I5944" s="15"/>
      <c r="J5944" s="77"/>
      <c r="K5944" s="92"/>
    </row>
    <row r="5945" spans="1:11" ht="13.2" x14ac:dyDescent="0.25">
      <c r="A5945" s="14"/>
      <c r="B5945" s="14"/>
      <c r="C5945" s="14"/>
      <c r="D5945" s="16"/>
      <c r="E5945" s="16"/>
      <c r="F5945" s="14"/>
      <c r="G5945" s="14"/>
      <c r="H5945" s="14"/>
      <c r="I5945" s="15"/>
      <c r="J5945" s="77"/>
      <c r="K5945" s="92"/>
    </row>
    <row r="5946" spans="1:11" ht="13.2" x14ac:dyDescent="0.25">
      <c r="A5946" s="14"/>
      <c r="B5946" s="14"/>
      <c r="C5946" s="14"/>
      <c r="D5946" s="16"/>
      <c r="E5946" s="16"/>
      <c r="F5946" s="14"/>
      <c r="G5946" s="14"/>
      <c r="H5946" s="14"/>
      <c r="I5946" s="15"/>
      <c r="J5946" s="77"/>
      <c r="K5946" s="92"/>
    </row>
    <row r="5947" spans="1:11" ht="13.2" x14ac:dyDescent="0.25">
      <c r="A5947" s="14"/>
      <c r="B5947" s="14"/>
      <c r="C5947" s="14"/>
      <c r="D5947" s="16"/>
      <c r="E5947" s="16"/>
      <c r="F5947" s="14"/>
      <c r="G5947" s="14"/>
      <c r="H5947" s="14"/>
      <c r="I5947" s="15"/>
      <c r="J5947" s="77"/>
      <c r="K5947" s="92"/>
    </row>
    <row r="5948" spans="1:11" ht="13.2" x14ac:dyDescent="0.25">
      <c r="A5948" s="14"/>
      <c r="B5948" s="14"/>
      <c r="C5948" s="14"/>
      <c r="D5948" s="16"/>
      <c r="E5948" s="16"/>
      <c r="F5948" s="14"/>
      <c r="G5948" s="14"/>
      <c r="H5948" s="14"/>
      <c r="I5948" s="15"/>
      <c r="J5948" s="77"/>
      <c r="K5948" s="92"/>
    </row>
    <row r="5949" spans="1:11" ht="13.2" x14ac:dyDescent="0.25">
      <c r="A5949" s="14"/>
      <c r="B5949" s="14"/>
      <c r="C5949" s="14"/>
      <c r="D5949" s="16"/>
      <c r="E5949" s="16"/>
      <c r="F5949" s="14"/>
      <c r="G5949" s="14"/>
      <c r="H5949" s="14"/>
      <c r="I5949" s="15"/>
      <c r="J5949" s="77"/>
      <c r="K5949" s="92"/>
    </row>
    <row r="5950" spans="1:11" ht="13.2" x14ac:dyDescent="0.25">
      <c r="A5950" s="14"/>
      <c r="B5950" s="14"/>
      <c r="C5950" s="14"/>
      <c r="D5950" s="16"/>
      <c r="E5950" s="16"/>
      <c r="F5950" s="14"/>
      <c r="G5950" s="14"/>
      <c r="H5950" s="14"/>
      <c r="I5950" s="15"/>
      <c r="J5950" s="77"/>
      <c r="K5950" s="92"/>
    </row>
    <row r="5951" spans="1:11" ht="13.2" x14ac:dyDescent="0.25">
      <c r="A5951" s="14"/>
      <c r="B5951" s="14"/>
      <c r="C5951" s="14"/>
      <c r="D5951" s="16"/>
      <c r="E5951" s="16"/>
      <c r="F5951" s="14"/>
      <c r="G5951" s="14"/>
      <c r="H5951" s="14"/>
      <c r="I5951" s="15"/>
      <c r="J5951" s="77"/>
      <c r="K5951" s="92"/>
    </row>
    <row r="5952" spans="1:11" ht="13.2" x14ac:dyDescent="0.25">
      <c r="A5952" s="14"/>
      <c r="B5952" s="14"/>
      <c r="C5952" s="14"/>
      <c r="D5952" s="16"/>
      <c r="E5952" s="16"/>
      <c r="F5952" s="14"/>
      <c r="G5952" s="14"/>
      <c r="H5952" s="14"/>
      <c r="I5952" s="15"/>
      <c r="J5952" s="77"/>
      <c r="K5952" s="92"/>
    </row>
    <row r="5953" spans="1:11" ht="13.2" x14ac:dyDescent="0.25">
      <c r="A5953" s="14"/>
      <c r="B5953" s="14"/>
      <c r="C5953" s="14"/>
      <c r="D5953" s="16"/>
      <c r="E5953" s="16"/>
      <c r="F5953" s="14"/>
      <c r="G5953" s="14"/>
      <c r="H5953" s="14"/>
      <c r="I5953" s="15"/>
      <c r="J5953" s="77"/>
      <c r="K5953" s="92"/>
    </row>
    <row r="5954" spans="1:11" ht="13.2" x14ac:dyDescent="0.25">
      <c r="A5954" s="14"/>
      <c r="B5954" s="14"/>
      <c r="C5954" s="14"/>
      <c r="D5954" s="16"/>
      <c r="E5954" s="16"/>
      <c r="F5954" s="14"/>
      <c r="G5954" s="14"/>
      <c r="H5954" s="14"/>
      <c r="I5954" s="15"/>
      <c r="J5954" s="77"/>
      <c r="K5954" s="92"/>
    </row>
    <row r="5955" spans="1:11" x14ac:dyDescent="0.2">
      <c r="A5955" s="14"/>
      <c r="B5955" s="14"/>
      <c r="C5955" s="14"/>
      <c r="D5955" s="16"/>
      <c r="E5955" s="16"/>
      <c r="F5955" s="14"/>
      <c r="G5955" s="14"/>
      <c r="H5955" s="14"/>
      <c r="I5955" s="15"/>
      <c r="J5955" s="77"/>
    </row>
    <row r="5956" spans="1:11" x14ac:dyDescent="0.2">
      <c r="A5956" s="14"/>
      <c r="B5956" s="14"/>
      <c r="C5956" s="14"/>
      <c r="D5956" s="16"/>
      <c r="E5956" s="16"/>
      <c r="F5956" s="14"/>
      <c r="G5956" s="14"/>
      <c r="H5956" s="14"/>
      <c r="I5956" s="15"/>
      <c r="J5956" s="77"/>
    </row>
    <row r="5957" spans="1:11" x14ac:dyDescent="0.2">
      <c r="A5957" s="14"/>
      <c r="B5957" s="14"/>
      <c r="C5957" s="14"/>
      <c r="D5957" s="16"/>
      <c r="E5957" s="16"/>
      <c r="F5957" s="14"/>
      <c r="G5957" s="14"/>
      <c r="H5957" s="14"/>
      <c r="I5957" s="15"/>
      <c r="J5957" s="77"/>
    </row>
    <row r="5958" spans="1:11" x14ac:dyDescent="0.2">
      <c r="A5958" s="14"/>
      <c r="B5958" s="14"/>
      <c r="C5958" s="14"/>
      <c r="D5958" s="16"/>
      <c r="E5958" s="16"/>
      <c r="F5958" s="14"/>
      <c r="G5958" s="14"/>
      <c r="H5958" s="14"/>
      <c r="I5958" s="15"/>
      <c r="J5958" s="77"/>
    </row>
    <row r="5959" spans="1:11" x14ac:dyDescent="0.2">
      <c r="A5959" s="14"/>
      <c r="B5959" s="14"/>
      <c r="C5959" s="14"/>
      <c r="D5959" s="16"/>
      <c r="E5959" s="16"/>
      <c r="F5959" s="14"/>
      <c r="G5959" s="14"/>
      <c r="H5959" s="14"/>
      <c r="I5959" s="15"/>
      <c r="J5959" s="77"/>
    </row>
    <row r="5960" spans="1:11" x14ac:dyDescent="0.2">
      <c r="A5960" s="14"/>
      <c r="B5960" s="14"/>
      <c r="C5960" s="14"/>
      <c r="D5960" s="16"/>
      <c r="E5960" s="16"/>
      <c r="F5960" s="14"/>
      <c r="G5960" s="14"/>
      <c r="H5960" s="14"/>
      <c r="I5960" s="15"/>
      <c r="J5960" s="77"/>
    </row>
    <row r="5961" spans="1:11" x14ac:dyDescent="0.2">
      <c r="A5961" s="14"/>
      <c r="B5961" s="14"/>
      <c r="C5961" s="14"/>
      <c r="D5961" s="16"/>
      <c r="E5961" s="16"/>
      <c r="F5961" s="14"/>
      <c r="G5961" s="14"/>
      <c r="H5961" s="14"/>
      <c r="I5961" s="15"/>
      <c r="J5961" s="77"/>
    </row>
    <row r="5962" spans="1:11" x14ac:dyDescent="0.2">
      <c r="A5962" s="14"/>
      <c r="B5962" s="14"/>
      <c r="C5962" s="14"/>
      <c r="D5962" s="16"/>
      <c r="E5962" s="16"/>
      <c r="F5962" s="14"/>
      <c r="G5962" s="14"/>
      <c r="H5962" s="14"/>
      <c r="I5962" s="15"/>
      <c r="J5962" s="77"/>
    </row>
    <row r="5963" spans="1:11" x14ac:dyDescent="0.2">
      <c r="A5963" s="14"/>
      <c r="B5963" s="14"/>
      <c r="C5963" s="14"/>
      <c r="D5963" s="16"/>
      <c r="E5963" s="16"/>
      <c r="F5963" s="14"/>
      <c r="G5963" s="14"/>
      <c r="H5963" s="14"/>
      <c r="I5963" s="15"/>
      <c r="J5963" s="77"/>
    </row>
    <row r="5964" spans="1:11" x14ac:dyDescent="0.2">
      <c r="A5964" s="14"/>
      <c r="B5964" s="14"/>
      <c r="C5964" s="14"/>
      <c r="D5964" s="16"/>
      <c r="E5964" s="16"/>
      <c r="F5964" s="14"/>
      <c r="G5964" s="14"/>
      <c r="H5964" s="14"/>
      <c r="I5964" s="15"/>
      <c r="J5964" s="77"/>
    </row>
    <row r="5965" spans="1:11" x14ac:dyDescent="0.2">
      <c r="A5965" s="14"/>
      <c r="B5965" s="14"/>
      <c r="C5965" s="14"/>
      <c r="D5965" s="16"/>
      <c r="E5965" s="16"/>
      <c r="F5965" s="14"/>
      <c r="G5965" s="14"/>
      <c r="H5965" s="14"/>
      <c r="I5965" s="15"/>
      <c r="J5965" s="77"/>
    </row>
    <row r="5966" spans="1:11" x14ac:dyDescent="0.2">
      <c r="A5966" s="14"/>
      <c r="B5966" s="14"/>
      <c r="C5966" s="14"/>
      <c r="D5966" s="16"/>
      <c r="E5966" s="16"/>
      <c r="F5966" s="14"/>
      <c r="G5966" s="14"/>
      <c r="H5966" s="14"/>
      <c r="I5966" s="15"/>
      <c r="J5966" s="77"/>
    </row>
    <row r="5967" spans="1:11" x14ac:dyDescent="0.2">
      <c r="A5967" s="14"/>
      <c r="B5967" s="14"/>
      <c r="C5967" s="14"/>
      <c r="D5967" s="16"/>
      <c r="E5967" s="16"/>
      <c r="F5967" s="14"/>
      <c r="G5967" s="14"/>
      <c r="H5967" s="14"/>
      <c r="I5967" s="15"/>
      <c r="J5967" s="77"/>
    </row>
    <row r="5968" spans="1:11" x14ac:dyDescent="0.2">
      <c r="A5968" s="14"/>
      <c r="B5968" s="14"/>
      <c r="C5968" s="14"/>
      <c r="D5968" s="16"/>
      <c r="E5968" s="16"/>
      <c r="F5968" s="14"/>
      <c r="G5968" s="14"/>
      <c r="H5968" s="14"/>
      <c r="I5968" s="15"/>
      <c r="J5968" s="77"/>
    </row>
    <row r="5969" spans="1:10" x14ac:dyDescent="0.2">
      <c r="A5969" s="14"/>
      <c r="B5969" s="14"/>
      <c r="C5969" s="14"/>
      <c r="D5969" s="16"/>
      <c r="E5969" s="16"/>
      <c r="F5969" s="14"/>
      <c r="G5969" s="14"/>
      <c r="H5969" s="14"/>
      <c r="I5969" s="15"/>
      <c r="J5969" s="77"/>
    </row>
    <row r="5970" spans="1:10" x14ac:dyDescent="0.2">
      <c r="A5970" s="14"/>
      <c r="B5970" s="14"/>
      <c r="C5970" s="14"/>
      <c r="D5970" s="16"/>
      <c r="E5970" s="16"/>
      <c r="F5970" s="14"/>
      <c r="G5970" s="14"/>
      <c r="H5970" s="14"/>
      <c r="I5970" s="15"/>
      <c r="J5970" s="77"/>
    </row>
    <row r="5971" spans="1:10" x14ac:dyDescent="0.2">
      <c r="A5971" s="14"/>
      <c r="B5971" s="14"/>
      <c r="C5971" s="14"/>
      <c r="D5971" s="16"/>
      <c r="E5971" s="16"/>
      <c r="F5971" s="14"/>
      <c r="G5971" s="14"/>
      <c r="H5971" s="14"/>
      <c r="I5971" s="15"/>
      <c r="J5971" s="77"/>
    </row>
    <row r="5972" spans="1:10" x14ac:dyDescent="0.2">
      <c r="A5972" s="14"/>
      <c r="B5972" s="14"/>
      <c r="C5972" s="14"/>
      <c r="D5972" s="16"/>
      <c r="E5972" s="16"/>
      <c r="F5972" s="14"/>
      <c r="G5972" s="14"/>
      <c r="H5972" s="14"/>
      <c r="I5972" s="15"/>
      <c r="J5972" s="77"/>
    </row>
    <row r="5973" spans="1:10" x14ac:dyDescent="0.2">
      <c r="A5973" s="14"/>
      <c r="B5973" s="14"/>
      <c r="C5973" s="14"/>
      <c r="D5973" s="16"/>
      <c r="E5973" s="16"/>
      <c r="F5973" s="14"/>
      <c r="G5973" s="14"/>
      <c r="H5973" s="14"/>
      <c r="I5973" s="15"/>
      <c r="J5973" s="77"/>
    </row>
    <row r="5974" spans="1:10" x14ac:dyDescent="0.2">
      <c r="A5974" s="14"/>
      <c r="B5974" s="14"/>
      <c r="C5974" s="14"/>
      <c r="D5974" s="16"/>
      <c r="E5974" s="16"/>
      <c r="F5974" s="14"/>
      <c r="G5974" s="14"/>
      <c r="H5974" s="14"/>
      <c r="I5974" s="15"/>
      <c r="J5974" s="77"/>
    </row>
    <row r="5975" spans="1:10" x14ac:dyDescent="0.2">
      <c r="A5975" s="14"/>
      <c r="B5975" s="14"/>
      <c r="C5975" s="14"/>
      <c r="D5975" s="16"/>
      <c r="E5975" s="16"/>
      <c r="F5975" s="14"/>
      <c r="G5975" s="14"/>
      <c r="H5975" s="14"/>
      <c r="I5975" s="15"/>
      <c r="J5975" s="77"/>
    </row>
    <row r="5976" spans="1:10" x14ac:dyDescent="0.2">
      <c r="A5976" s="14"/>
      <c r="B5976" s="14"/>
      <c r="C5976" s="14"/>
      <c r="D5976" s="16"/>
      <c r="E5976" s="16"/>
      <c r="F5976" s="14"/>
      <c r="G5976" s="14"/>
      <c r="H5976" s="14"/>
      <c r="I5976" s="15"/>
      <c r="J5976" s="77"/>
    </row>
    <row r="5977" spans="1:10" x14ac:dyDescent="0.2">
      <c r="A5977" s="14"/>
      <c r="B5977" s="14"/>
      <c r="C5977" s="14"/>
      <c r="D5977" s="16"/>
      <c r="E5977" s="16"/>
      <c r="F5977" s="14"/>
      <c r="G5977" s="14"/>
      <c r="H5977" s="14"/>
      <c r="I5977" s="15"/>
      <c r="J5977" s="77"/>
    </row>
    <row r="5978" spans="1:10" x14ac:dyDescent="0.2">
      <c r="A5978" s="14"/>
      <c r="B5978" s="14"/>
      <c r="C5978" s="14"/>
      <c r="D5978" s="16"/>
      <c r="E5978" s="16"/>
      <c r="F5978" s="14"/>
      <c r="G5978" s="14"/>
      <c r="H5978" s="14"/>
      <c r="I5978" s="15"/>
      <c r="J5978" s="77"/>
    </row>
    <row r="5979" spans="1:10" x14ac:dyDescent="0.2">
      <c r="A5979" s="14"/>
      <c r="B5979" s="14"/>
      <c r="C5979" s="14"/>
      <c r="D5979" s="16"/>
      <c r="E5979" s="16"/>
      <c r="F5979" s="14"/>
      <c r="G5979" s="14"/>
      <c r="H5979" s="14"/>
      <c r="I5979" s="15"/>
      <c r="J5979" s="77"/>
    </row>
    <row r="5980" spans="1:10" x14ac:dyDescent="0.2">
      <c r="A5980" s="14"/>
      <c r="B5980" s="14"/>
      <c r="C5980" s="14"/>
      <c r="D5980" s="16"/>
      <c r="E5980" s="16"/>
      <c r="F5980" s="14"/>
      <c r="G5980" s="14"/>
      <c r="H5980" s="14"/>
      <c r="I5980" s="15"/>
      <c r="J5980" s="77"/>
    </row>
    <row r="5981" spans="1:10" x14ac:dyDescent="0.2">
      <c r="A5981" s="14"/>
      <c r="B5981" s="14"/>
      <c r="C5981" s="14"/>
      <c r="D5981" s="16"/>
      <c r="E5981" s="16"/>
      <c r="F5981" s="14"/>
      <c r="G5981" s="14"/>
      <c r="H5981" s="14"/>
      <c r="I5981" s="15"/>
      <c r="J5981" s="77"/>
    </row>
    <row r="5982" spans="1:10" x14ac:dyDescent="0.2">
      <c r="A5982" s="14"/>
      <c r="B5982" s="14"/>
      <c r="C5982" s="14"/>
      <c r="D5982" s="16"/>
      <c r="E5982" s="16"/>
      <c r="F5982" s="14"/>
      <c r="G5982" s="14"/>
      <c r="H5982" s="14"/>
      <c r="I5982" s="15"/>
      <c r="J5982" s="77"/>
    </row>
    <row r="5983" spans="1:10" x14ac:dyDescent="0.2">
      <c r="A5983" s="14"/>
      <c r="B5983" s="14"/>
      <c r="C5983" s="14"/>
      <c r="D5983" s="16"/>
      <c r="E5983" s="16"/>
      <c r="F5983" s="14"/>
      <c r="G5983" s="14"/>
      <c r="H5983" s="14"/>
      <c r="I5983" s="15"/>
      <c r="J5983" s="77"/>
    </row>
    <row r="5984" spans="1:10" x14ac:dyDescent="0.2">
      <c r="A5984" s="14"/>
      <c r="B5984" s="14"/>
      <c r="C5984" s="14"/>
      <c r="D5984" s="16"/>
      <c r="E5984" s="16"/>
      <c r="F5984" s="14"/>
      <c r="G5984" s="14"/>
      <c r="H5984" s="14"/>
      <c r="I5984" s="15"/>
      <c r="J5984" s="77"/>
    </row>
    <row r="5985" spans="1:10" x14ac:dyDescent="0.2">
      <c r="A5985" s="14"/>
      <c r="B5985" s="14"/>
      <c r="C5985" s="14"/>
      <c r="D5985" s="16"/>
      <c r="E5985" s="16"/>
      <c r="F5985" s="14"/>
      <c r="G5985" s="14"/>
      <c r="H5985" s="14"/>
      <c r="I5985" s="15"/>
      <c r="J5985" s="77"/>
    </row>
    <row r="5986" spans="1:10" x14ac:dyDescent="0.2">
      <c r="A5986" s="14"/>
      <c r="B5986" s="14"/>
      <c r="C5986" s="14"/>
      <c r="D5986" s="16"/>
      <c r="E5986" s="16"/>
      <c r="F5986" s="14"/>
      <c r="G5986" s="14"/>
      <c r="H5986" s="14"/>
      <c r="I5986" s="15"/>
      <c r="J5986" s="77"/>
    </row>
    <row r="5987" spans="1:10" x14ac:dyDescent="0.2">
      <c r="A5987" s="14"/>
      <c r="B5987" s="14"/>
      <c r="C5987" s="14"/>
      <c r="D5987" s="16"/>
      <c r="E5987" s="16"/>
      <c r="F5987" s="14"/>
      <c r="G5987" s="14"/>
      <c r="H5987" s="14"/>
      <c r="I5987" s="15"/>
      <c r="J5987" s="77"/>
    </row>
    <row r="5988" spans="1:10" x14ac:dyDescent="0.2">
      <c r="A5988" s="14"/>
      <c r="B5988" s="14"/>
      <c r="C5988" s="14"/>
      <c r="D5988" s="16"/>
      <c r="E5988" s="16"/>
      <c r="F5988" s="14"/>
      <c r="G5988" s="14"/>
      <c r="H5988" s="14"/>
      <c r="I5988" s="15"/>
      <c r="J5988" s="77"/>
    </row>
    <row r="5989" spans="1:10" x14ac:dyDescent="0.2">
      <c r="A5989" s="14"/>
      <c r="B5989" s="14"/>
      <c r="C5989" s="14"/>
      <c r="D5989" s="16"/>
      <c r="E5989" s="16"/>
      <c r="F5989" s="14"/>
      <c r="G5989" s="14"/>
      <c r="H5989" s="14"/>
      <c r="I5989" s="15"/>
      <c r="J5989" s="77"/>
    </row>
    <row r="5990" spans="1:10" x14ac:dyDescent="0.2">
      <c r="A5990" s="14"/>
      <c r="B5990" s="14"/>
      <c r="C5990" s="14"/>
      <c r="D5990" s="16"/>
      <c r="E5990" s="16"/>
      <c r="F5990" s="14"/>
      <c r="G5990" s="14"/>
      <c r="H5990" s="14"/>
      <c r="I5990" s="15"/>
      <c r="J5990" s="77"/>
    </row>
    <row r="5991" spans="1:10" x14ac:dyDescent="0.2">
      <c r="A5991" s="14"/>
      <c r="B5991" s="14"/>
      <c r="C5991" s="14"/>
      <c r="D5991" s="16"/>
      <c r="E5991" s="16"/>
      <c r="F5991" s="14"/>
      <c r="G5991" s="14"/>
      <c r="H5991" s="14"/>
      <c r="I5991" s="15"/>
      <c r="J5991" s="77"/>
    </row>
    <row r="5992" spans="1:10" x14ac:dyDescent="0.2">
      <c r="A5992" s="14"/>
      <c r="B5992" s="14"/>
      <c r="C5992" s="14"/>
      <c r="D5992" s="16"/>
      <c r="E5992" s="16"/>
      <c r="F5992" s="14"/>
      <c r="G5992" s="14"/>
      <c r="H5992" s="14"/>
      <c r="I5992" s="15"/>
      <c r="J5992" s="77"/>
    </row>
    <row r="5993" spans="1:10" x14ac:dyDescent="0.2">
      <c r="A5993" s="14"/>
      <c r="B5993" s="14"/>
      <c r="C5993" s="14"/>
      <c r="D5993" s="16"/>
      <c r="E5993" s="16"/>
      <c r="F5993" s="14"/>
      <c r="G5993" s="14"/>
      <c r="H5993" s="14"/>
      <c r="I5993" s="15"/>
      <c r="J5993" s="77"/>
    </row>
    <row r="5994" spans="1:10" x14ac:dyDescent="0.2">
      <c r="A5994" s="14"/>
      <c r="B5994" s="14"/>
      <c r="C5994" s="14"/>
      <c r="D5994" s="16"/>
      <c r="E5994" s="16"/>
      <c r="F5994" s="14"/>
      <c r="G5994" s="14"/>
      <c r="H5994" s="14"/>
      <c r="I5994" s="15"/>
      <c r="J5994" s="77"/>
    </row>
    <row r="5995" spans="1:10" x14ac:dyDescent="0.2">
      <c r="A5995" s="14"/>
      <c r="B5995" s="14"/>
      <c r="C5995" s="14"/>
      <c r="D5995" s="16"/>
      <c r="E5995" s="16"/>
      <c r="F5995" s="14"/>
      <c r="G5995" s="14"/>
      <c r="H5995" s="14"/>
      <c r="I5995" s="15"/>
      <c r="J5995" s="77"/>
    </row>
    <row r="5996" spans="1:10" x14ac:dyDescent="0.2">
      <c r="A5996" s="14"/>
      <c r="B5996" s="14"/>
      <c r="C5996" s="14"/>
      <c r="D5996" s="16"/>
      <c r="E5996" s="16"/>
      <c r="F5996" s="14"/>
      <c r="G5996" s="14"/>
      <c r="H5996" s="14"/>
      <c r="I5996" s="15"/>
      <c r="J5996" s="77"/>
    </row>
    <row r="5997" spans="1:10" x14ac:dyDescent="0.2">
      <c r="A5997" s="14"/>
      <c r="B5997" s="14"/>
      <c r="C5997" s="14"/>
      <c r="D5997" s="16"/>
      <c r="E5997" s="16"/>
      <c r="F5997" s="14"/>
      <c r="G5997" s="14"/>
      <c r="H5997" s="14"/>
      <c r="I5997" s="15"/>
      <c r="J5997" s="77"/>
    </row>
    <row r="5998" spans="1:10" x14ac:dyDescent="0.2">
      <c r="A5998" s="14"/>
      <c r="B5998" s="14"/>
      <c r="C5998" s="14"/>
      <c r="D5998" s="16"/>
      <c r="E5998" s="16"/>
      <c r="F5998" s="14"/>
      <c r="G5998" s="14"/>
      <c r="H5998" s="14"/>
      <c r="I5998" s="15"/>
      <c r="J5998" s="77"/>
    </row>
    <row r="5999" spans="1:10" x14ac:dyDescent="0.2">
      <c r="A5999" s="14"/>
      <c r="B5999" s="14"/>
      <c r="C5999" s="14"/>
      <c r="D5999" s="16"/>
      <c r="E5999" s="16"/>
      <c r="F5999" s="14"/>
      <c r="G5999" s="14"/>
      <c r="H5999" s="14"/>
      <c r="I5999" s="15"/>
      <c r="J5999" s="77"/>
    </row>
    <row r="6000" spans="1:10" x14ac:dyDescent="0.2">
      <c r="A6000" s="14"/>
      <c r="B6000" s="14"/>
      <c r="C6000" s="14"/>
      <c r="D6000" s="16"/>
      <c r="E6000" s="16"/>
      <c r="F6000" s="14"/>
      <c r="G6000" s="14"/>
      <c r="H6000" s="14"/>
      <c r="I6000" s="15"/>
      <c r="J6000" s="77"/>
    </row>
    <row r="6001" spans="1:10" x14ac:dyDescent="0.2">
      <c r="A6001" s="14"/>
      <c r="B6001" s="14"/>
      <c r="C6001" s="14"/>
      <c r="D6001" s="16"/>
      <c r="E6001" s="16"/>
      <c r="F6001" s="14"/>
      <c r="G6001" s="14"/>
      <c r="H6001" s="14"/>
      <c r="I6001" s="15"/>
      <c r="J6001" s="77"/>
    </row>
    <row r="6002" spans="1:10" x14ac:dyDescent="0.2">
      <c r="A6002" s="14"/>
      <c r="B6002" s="14"/>
      <c r="C6002" s="14"/>
      <c r="D6002" s="16"/>
      <c r="E6002" s="16"/>
      <c r="F6002" s="14"/>
      <c r="G6002" s="14"/>
      <c r="H6002" s="14"/>
      <c r="I6002" s="15"/>
      <c r="J6002" s="77"/>
    </row>
    <row r="6003" spans="1:10" x14ac:dyDescent="0.2">
      <c r="A6003" s="14"/>
      <c r="B6003" s="14"/>
      <c r="C6003" s="14"/>
      <c r="D6003" s="16"/>
      <c r="E6003" s="16"/>
      <c r="F6003" s="14"/>
      <c r="G6003" s="14"/>
      <c r="H6003" s="14"/>
      <c r="I6003" s="15"/>
      <c r="J6003" s="77"/>
    </row>
    <row r="6004" spans="1:10" x14ac:dyDescent="0.2">
      <c r="A6004" s="14"/>
      <c r="B6004" s="14"/>
      <c r="C6004" s="14"/>
      <c r="D6004" s="16"/>
      <c r="E6004" s="16"/>
      <c r="F6004" s="14"/>
      <c r="G6004" s="14"/>
      <c r="H6004" s="14"/>
      <c r="I6004" s="15"/>
      <c r="J6004" s="77"/>
    </row>
    <row r="6005" spans="1:10" x14ac:dyDescent="0.2">
      <c r="A6005" s="14"/>
      <c r="B6005" s="14"/>
      <c r="C6005" s="14"/>
      <c r="D6005" s="16"/>
      <c r="E6005" s="16"/>
      <c r="F6005" s="14"/>
      <c r="G6005" s="14"/>
      <c r="H6005" s="14"/>
      <c r="I6005" s="15"/>
      <c r="J6005" s="77"/>
    </row>
    <row r="6006" spans="1:10" x14ac:dyDescent="0.2">
      <c r="A6006" s="14"/>
      <c r="B6006" s="14"/>
      <c r="C6006" s="14"/>
      <c r="D6006" s="16"/>
      <c r="E6006" s="16"/>
      <c r="F6006" s="14"/>
      <c r="G6006" s="14"/>
      <c r="H6006" s="14"/>
      <c r="I6006" s="15"/>
      <c r="J6006" s="77"/>
    </row>
    <row r="6007" spans="1:10" x14ac:dyDescent="0.2">
      <c r="A6007" s="14"/>
      <c r="B6007" s="14"/>
      <c r="C6007" s="14"/>
      <c r="D6007" s="16"/>
      <c r="E6007" s="16"/>
      <c r="F6007" s="14"/>
      <c r="G6007" s="14"/>
      <c r="H6007" s="14"/>
      <c r="I6007" s="15"/>
      <c r="J6007" s="77"/>
    </row>
    <row r="6008" spans="1:10" x14ac:dyDescent="0.2">
      <c r="A6008" s="14"/>
      <c r="B6008" s="14"/>
      <c r="C6008" s="14"/>
      <c r="D6008" s="16"/>
      <c r="E6008" s="16"/>
      <c r="F6008" s="14"/>
      <c r="G6008" s="14"/>
      <c r="H6008" s="14"/>
      <c r="I6008" s="15"/>
      <c r="J6008" s="77"/>
    </row>
    <row r="6009" spans="1:10" x14ac:dyDescent="0.2">
      <c r="A6009" s="14"/>
      <c r="B6009" s="14"/>
      <c r="C6009" s="14"/>
      <c r="D6009" s="16"/>
      <c r="E6009" s="16"/>
      <c r="F6009" s="14"/>
      <c r="G6009" s="14"/>
      <c r="H6009" s="14"/>
      <c r="I6009" s="15"/>
      <c r="J6009" s="77"/>
    </row>
    <row r="6010" spans="1:10" x14ac:dyDescent="0.2">
      <c r="A6010" s="14"/>
      <c r="B6010" s="14"/>
      <c r="C6010" s="14"/>
      <c r="D6010" s="16"/>
      <c r="E6010" s="16"/>
      <c r="F6010" s="14"/>
      <c r="G6010" s="14"/>
      <c r="H6010" s="14"/>
      <c r="I6010" s="15"/>
      <c r="J6010" s="77"/>
    </row>
    <row r="6011" spans="1:10" x14ac:dyDescent="0.2">
      <c r="A6011" s="14"/>
      <c r="B6011" s="14"/>
      <c r="C6011" s="14"/>
      <c r="D6011" s="16"/>
      <c r="E6011" s="16"/>
      <c r="F6011" s="14"/>
      <c r="G6011" s="14"/>
      <c r="H6011" s="14"/>
      <c r="I6011" s="15"/>
      <c r="J6011" s="77"/>
    </row>
    <row r="6012" spans="1:10" x14ac:dyDescent="0.2">
      <c r="A6012" s="14"/>
      <c r="B6012" s="14"/>
      <c r="C6012" s="14"/>
      <c r="D6012" s="16"/>
      <c r="E6012" s="16"/>
      <c r="F6012" s="14"/>
      <c r="G6012" s="14"/>
      <c r="H6012" s="14"/>
      <c r="I6012" s="15"/>
      <c r="J6012" s="77"/>
    </row>
    <row r="6013" spans="1:10" x14ac:dyDescent="0.2">
      <c r="A6013" s="14"/>
      <c r="B6013" s="14"/>
      <c r="C6013" s="14"/>
      <c r="D6013" s="16"/>
      <c r="E6013" s="16"/>
      <c r="F6013" s="14"/>
      <c r="G6013" s="14"/>
      <c r="H6013" s="14"/>
      <c r="I6013" s="15"/>
      <c r="J6013" s="77"/>
    </row>
    <row r="6014" spans="1:10" x14ac:dyDescent="0.2">
      <c r="A6014" s="14"/>
      <c r="B6014" s="14"/>
      <c r="C6014" s="14"/>
      <c r="D6014" s="16"/>
      <c r="E6014" s="16"/>
      <c r="F6014" s="14"/>
      <c r="G6014" s="14"/>
      <c r="H6014" s="14"/>
      <c r="I6014" s="15"/>
      <c r="J6014" s="77"/>
    </row>
    <row r="6015" spans="1:10" x14ac:dyDescent="0.2">
      <c r="A6015" s="14"/>
      <c r="B6015" s="14"/>
      <c r="C6015" s="14"/>
      <c r="D6015" s="16"/>
      <c r="E6015" s="16"/>
      <c r="F6015" s="14"/>
      <c r="G6015" s="14"/>
      <c r="H6015" s="14"/>
      <c r="I6015" s="15"/>
      <c r="J6015" s="77"/>
    </row>
    <row r="6016" spans="1:10" x14ac:dyDescent="0.2">
      <c r="A6016" s="14"/>
      <c r="B6016" s="14"/>
      <c r="C6016" s="14"/>
      <c r="D6016" s="16"/>
      <c r="E6016" s="16"/>
      <c r="F6016" s="14"/>
      <c r="G6016" s="14"/>
      <c r="H6016" s="14"/>
      <c r="I6016" s="15"/>
      <c r="J6016" s="77"/>
    </row>
    <row r="6017" spans="1:10" x14ac:dyDescent="0.2">
      <c r="A6017" s="14"/>
      <c r="B6017" s="14"/>
      <c r="C6017" s="14"/>
      <c r="D6017" s="16"/>
      <c r="E6017" s="16"/>
      <c r="F6017" s="14"/>
      <c r="G6017" s="14"/>
      <c r="H6017" s="14"/>
      <c r="I6017" s="15"/>
      <c r="J6017" s="77"/>
    </row>
    <row r="6018" spans="1:10" x14ac:dyDescent="0.2">
      <c r="A6018" s="14"/>
      <c r="B6018" s="14"/>
      <c r="C6018" s="14"/>
      <c r="D6018" s="16"/>
      <c r="E6018" s="16"/>
      <c r="F6018" s="14"/>
      <c r="G6018" s="14"/>
      <c r="H6018" s="14"/>
      <c r="I6018" s="15"/>
      <c r="J6018" s="77"/>
    </row>
    <row r="6019" spans="1:10" x14ac:dyDescent="0.2">
      <c r="A6019" s="14"/>
      <c r="B6019" s="14"/>
      <c r="C6019" s="14"/>
      <c r="D6019" s="16"/>
      <c r="E6019" s="16"/>
      <c r="F6019" s="14"/>
      <c r="G6019" s="14"/>
      <c r="H6019" s="14"/>
      <c r="I6019" s="15"/>
      <c r="J6019" s="77"/>
    </row>
    <row r="6020" spans="1:10" x14ac:dyDescent="0.2">
      <c r="A6020" s="14"/>
      <c r="B6020" s="14"/>
      <c r="C6020" s="14"/>
      <c r="D6020" s="16"/>
      <c r="E6020" s="16"/>
      <c r="F6020" s="14"/>
      <c r="G6020" s="14"/>
      <c r="H6020" s="14"/>
      <c r="I6020" s="15"/>
      <c r="J6020" s="77"/>
    </row>
    <row r="6021" spans="1:10" x14ac:dyDescent="0.2">
      <c r="A6021" s="14"/>
      <c r="B6021" s="14"/>
      <c r="C6021" s="14"/>
      <c r="D6021" s="16"/>
      <c r="E6021" s="16"/>
      <c r="F6021" s="14"/>
      <c r="G6021" s="14"/>
      <c r="H6021" s="14"/>
      <c r="I6021" s="15"/>
      <c r="J6021" s="77"/>
    </row>
    <row r="6022" spans="1:10" x14ac:dyDescent="0.2">
      <c r="A6022" s="14"/>
      <c r="B6022" s="14"/>
      <c r="C6022" s="14"/>
      <c r="D6022" s="16"/>
      <c r="E6022" s="16"/>
      <c r="F6022" s="14"/>
      <c r="G6022" s="14"/>
      <c r="H6022" s="14"/>
      <c r="I6022" s="15"/>
      <c r="J6022" s="77"/>
    </row>
    <row r="6023" spans="1:10" x14ac:dyDescent="0.2">
      <c r="A6023" s="14"/>
      <c r="B6023" s="14"/>
      <c r="C6023" s="14"/>
      <c r="D6023" s="16"/>
      <c r="E6023" s="16"/>
      <c r="F6023" s="14"/>
      <c r="G6023" s="14"/>
      <c r="H6023" s="14"/>
      <c r="I6023" s="15"/>
      <c r="J6023" s="77"/>
    </row>
    <row r="6024" spans="1:10" x14ac:dyDescent="0.2">
      <c r="A6024" s="14"/>
      <c r="B6024" s="14"/>
      <c r="C6024" s="14"/>
      <c r="D6024" s="16"/>
      <c r="E6024" s="16"/>
      <c r="F6024" s="14"/>
      <c r="G6024" s="14"/>
      <c r="H6024" s="14"/>
      <c r="I6024" s="15"/>
      <c r="J6024" s="77"/>
    </row>
    <row r="6025" spans="1:10" x14ac:dyDescent="0.2">
      <c r="A6025" s="14"/>
      <c r="B6025" s="14"/>
      <c r="C6025" s="14"/>
      <c r="D6025" s="16"/>
      <c r="E6025" s="16"/>
      <c r="F6025" s="14"/>
      <c r="G6025" s="14"/>
      <c r="H6025" s="14"/>
      <c r="I6025" s="15"/>
      <c r="J6025" s="77"/>
    </row>
    <row r="6026" spans="1:10" x14ac:dyDescent="0.2">
      <c r="A6026" s="14"/>
      <c r="B6026" s="14"/>
      <c r="C6026" s="14"/>
      <c r="D6026" s="16"/>
      <c r="E6026" s="16"/>
      <c r="F6026" s="14"/>
      <c r="G6026" s="14"/>
      <c r="H6026" s="14"/>
      <c r="I6026" s="15"/>
      <c r="J6026" s="77"/>
    </row>
    <row r="6027" spans="1:10" x14ac:dyDescent="0.2">
      <c r="A6027" s="14"/>
      <c r="B6027" s="14"/>
      <c r="C6027" s="14"/>
      <c r="D6027" s="16"/>
      <c r="E6027" s="16"/>
      <c r="F6027" s="14"/>
      <c r="G6027" s="14"/>
      <c r="H6027" s="14"/>
      <c r="I6027" s="15"/>
      <c r="J6027" s="77"/>
    </row>
    <row r="6028" spans="1:10" x14ac:dyDescent="0.2">
      <c r="A6028" s="14"/>
      <c r="B6028" s="14"/>
      <c r="C6028" s="14"/>
      <c r="D6028" s="16"/>
      <c r="E6028" s="16"/>
      <c r="F6028" s="14"/>
      <c r="G6028" s="14"/>
      <c r="H6028" s="14"/>
      <c r="I6028" s="15"/>
      <c r="J6028" s="77"/>
    </row>
    <row r="6029" spans="1:10" x14ac:dyDescent="0.2">
      <c r="A6029" s="14"/>
      <c r="B6029" s="14"/>
      <c r="C6029" s="14"/>
      <c r="D6029" s="16"/>
      <c r="E6029" s="16"/>
      <c r="F6029" s="14"/>
      <c r="G6029" s="14"/>
      <c r="H6029" s="14"/>
      <c r="I6029" s="15"/>
      <c r="J6029" s="77"/>
    </row>
    <row r="6030" spans="1:10" x14ac:dyDescent="0.2">
      <c r="A6030" s="14"/>
      <c r="B6030" s="14"/>
      <c r="C6030" s="14"/>
      <c r="D6030" s="16"/>
      <c r="E6030" s="16"/>
      <c r="F6030" s="14"/>
      <c r="G6030" s="14"/>
      <c r="H6030" s="14"/>
      <c r="I6030" s="15"/>
      <c r="J6030" s="77"/>
    </row>
    <row r="6031" spans="1:10" x14ac:dyDescent="0.2">
      <c r="A6031" s="14"/>
      <c r="B6031" s="14"/>
      <c r="C6031" s="14"/>
      <c r="D6031" s="16"/>
      <c r="E6031" s="16"/>
      <c r="F6031" s="14"/>
      <c r="G6031" s="14"/>
      <c r="H6031" s="14"/>
      <c r="I6031" s="15"/>
      <c r="J6031" s="77"/>
    </row>
    <row r="6032" spans="1:10" x14ac:dyDescent="0.2">
      <c r="A6032" s="14"/>
      <c r="B6032" s="14"/>
      <c r="C6032" s="14"/>
      <c r="D6032" s="16"/>
      <c r="E6032" s="16"/>
      <c r="F6032" s="14"/>
      <c r="G6032" s="14"/>
      <c r="H6032" s="14"/>
      <c r="I6032" s="15"/>
      <c r="J6032" s="77"/>
    </row>
    <row r="6033" spans="1:10" x14ac:dyDescent="0.2">
      <c r="A6033" s="14"/>
      <c r="B6033" s="14"/>
      <c r="C6033" s="14"/>
      <c r="D6033" s="16"/>
      <c r="E6033" s="16"/>
      <c r="F6033" s="14"/>
      <c r="G6033" s="14"/>
      <c r="H6033" s="14"/>
      <c r="I6033" s="15"/>
      <c r="J6033" s="77"/>
    </row>
    <row r="6034" spans="1:10" x14ac:dyDescent="0.2">
      <c r="A6034" s="14"/>
      <c r="B6034" s="14"/>
      <c r="C6034" s="14"/>
      <c r="D6034" s="16"/>
      <c r="E6034" s="16"/>
      <c r="F6034" s="14"/>
      <c r="G6034" s="14"/>
      <c r="H6034" s="14"/>
      <c r="I6034" s="15"/>
      <c r="J6034" s="77"/>
    </row>
    <row r="6035" spans="1:10" x14ac:dyDescent="0.2">
      <c r="A6035" s="14"/>
      <c r="B6035" s="14"/>
      <c r="C6035" s="14"/>
      <c r="D6035" s="16"/>
      <c r="E6035" s="16"/>
      <c r="F6035" s="14"/>
      <c r="G6035" s="14"/>
      <c r="H6035" s="14"/>
      <c r="I6035" s="15"/>
      <c r="J6035" s="77"/>
    </row>
    <row r="6036" spans="1:10" x14ac:dyDescent="0.2">
      <c r="A6036" s="14"/>
      <c r="B6036" s="14"/>
      <c r="C6036" s="14"/>
      <c r="D6036" s="16"/>
      <c r="E6036" s="16"/>
      <c r="F6036" s="14"/>
      <c r="G6036" s="14"/>
      <c r="H6036" s="14"/>
      <c r="I6036" s="15"/>
      <c r="J6036" s="77"/>
    </row>
    <row r="6037" spans="1:10" x14ac:dyDescent="0.2">
      <c r="A6037" s="14"/>
      <c r="B6037" s="14"/>
      <c r="C6037" s="14"/>
      <c r="D6037" s="16"/>
      <c r="E6037" s="16"/>
      <c r="F6037" s="14"/>
      <c r="G6037" s="14"/>
      <c r="H6037" s="14"/>
      <c r="I6037" s="15"/>
      <c r="J6037" s="77"/>
    </row>
    <row r="6038" spans="1:10" x14ac:dyDescent="0.2">
      <c r="A6038" s="14"/>
      <c r="B6038" s="14"/>
      <c r="C6038" s="14"/>
      <c r="D6038" s="16"/>
      <c r="E6038" s="16"/>
      <c r="F6038" s="14"/>
      <c r="G6038" s="14"/>
      <c r="H6038" s="14"/>
      <c r="I6038" s="15"/>
      <c r="J6038" s="77"/>
    </row>
    <row r="6039" spans="1:10" x14ac:dyDescent="0.2">
      <c r="A6039" s="14"/>
      <c r="B6039" s="14"/>
      <c r="C6039" s="14"/>
      <c r="D6039" s="16"/>
      <c r="E6039" s="16"/>
      <c r="F6039" s="14"/>
      <c r="G6039" s="14"/>
      <c r="H6039" s="14"/>
      <c r="I6039" s="15"/>
      <c r="J6039" s="77"/>
    </row>
    <row r="6040" spans="1:10" x14ac:dyDescent="0.2">
      <c r="A6040" s="14"/>
      <c r="B6040" s="14"/>
      <c r="C6040" s="14"/>
      <c r="D6040" s="16"/>
      <c r="E6040" s="16"/>
      <c r="F6040" s="14"/>
      <c r="G6040" s="14"/>
      <c r="H6040" s="14"/>
      <c r="I6040" s="15"/>
      <c r="J6040" s="77"/>
    </row>
    <row r="6041" spans="1:10" x14ac:dyDescent="0.2">
      <c r="A6041" s="14"/>
      <c r="B6041" s="14"/>
      <c r="C6041" s="14"/>
      <c r="D6041" s="16"/>
      <c r="E6041" s="16"/>
      <c r="F6041" s="14"/>
      <c r="G6041" s="14"/>
      <c r="H6041" s="14"/>
      <c r="I6041" s="15"/>
      <c r="J6041" s="77"/>
    </row>
    <row r="6042" spans="1:10" x14ac:dyDescent="0.2">
      <c r="A6042" s="14"/>
      <c r="B6042" s="14"/>
      <c r="C6042" s="14"/>
      <c r="D6042" s="16"/>
      <c r="E6042" s="16"/>
      <c r="F6042" s="14"/>
      <c r="G6042" s="14"/>
      <c r="H6042" s="14"/>
      <c r="I6042" s="15"/>
      <c r="J6042" s="77"/>
    </row>
    <row r="6043" spans="1:10" x14ac:dyDescent="0.2">
      <c r="A6043" s="14"/>
      <c r="B6043" s="14"/>
      <c r="C6043" s="14"/>
      <c r="D6043" s="16"/>
      <c r="E6043" s="16"/>
      <c r="F6043" s="14"/>
      <c r="G6043" s="14"/>
      <c r="H6043" s="14"/>
      <c r="I6043" s="15"/>
      <c r="J6043" s="77"/>
    </row>
    <row r="6044" spans="1:10" x14ac:dyDescent="0.2">
      <c r="A6044" s="14"/>
      <c r="B6044" s="14"/>
      <c r="C6044" s="14"/>
      <c r="D6044" s="16"/>
      <c r="E6044" s="16"/>
      <c r="F6044" s="14"/>
      <c r="G6044" s="14"/>
      <c r="H6044" s="14"/>
      <c r="I6044" s="15"/>
      <c r="J6044" s="77"/>
    </row>
    <row r="6045" spans="1:10" x14ac:dyDescent="0.2">
      <c r="A6045" s="14"/>
      <c r="B6045" s="14"/>
      <c r="C6045" s="14"/>
      <c r="D6045" s="16"/>
      <c r="E6045" s="16"/>
      <c r="F6045" s="14"/>
      <c r="G6045" s="14"/>
      <c r="H6045" s="14"/>
      <c r="I6045" s="15"/>
      <c r="J6045" s="77"/>
    </row>
    <row r="6046" spans="1:10" x14ac:dyDescent="0.2">
      <c r="A6046" s="14"/>
      <c r="B6046" s="14"/>
      <c r="C6046" s="14"/>
      <c r="D6046" s="16"/>
      <c r="E6046" s="16"/>
      <c r="F6046" s="14"/>
      <c r="G6046" s="14"/>
      <c r="H6046" s="14"/>
      <c r="I6046" s="15"/>
      <c r="J6046" s="77"/>
    </row>
    <row r="6047" spans="1:10" x14ac:dyDescent="0.2">
      <c r="A6047" s="14"/>
      <c r="B6047" s="14"/>
      <c r="C6047" s="14"/>
      <c r="D6047" s="16"/>
      <c r="E6047" s="16"/>
      <c r="F6047" s="14"/>
      <c r="G6047" s="14"/>
      <c r="H6047" s="14"/>
      <c r="I6047" s="15"/>
      <c r="J6047" s="77"/>
    </row>
    <row r="6048" spans="1:10" x14ac:dyDescent="0.2">
      <c r="A6048" s="14"/>
      <c r="B6048" s="14"/>
      <c r="C6048" s="14"/>
      <c r="D6048" s="16"/>
      <c r="E6048" s="16"/>
      <c r="F6048" s="14"/>
      <c r="G6048" s="14"/>
      <c r="H6048" s="14"/>
      <c r="I6048" s="15"/>
      <c r="J6048" s="77"/>
    </row>
    <row r="6049" spans="1:10" x14ac:dyDescent="0.2">
      <c r="A6049" s="14"/>
      <c r="B6049" s="14"/>
      <c r="C6049" s="14"/>
      <c r="D6049" s="16"/>
      <c r="E6049" s="16"/>
      <c r="F6049" s="14"/>
      <c r="G6049" s="14"/>
      <c r="H6049" s="14"/>
      <c r="I6049" s="15"/>
      <c r="J6049" s="77"/>
    </row>
    <row r="6050" spans="1:10" x14ac:dyDescent="0.2">
      <c r="A6050" s="14"/>
      <c r="B6050" s="14"/>
      <c r="C6050" s="14"/>
      <c r="D6050" s="16"/>
      <c r="E6050" s="16"/>
      <c r="F6050" s="14"/>
      <c r="G6050" s="14"/>
      <c r="H6050" s="14"/>
      <c r="I6050" s="15"/>
      <c r="J6050" s="77"/>
    </row>
    <row r="6051" spans="1:10" x14ac:dyDescent="0.2">
      <c r="A6051" s="14"/>
      <c r="B6051" s="14"/>
      <c r="C6051" s="14"/>
      <c r="D6051" s="16"/>
      <c r="E6051" s="16"/>
      <c r="F6051" s="14"/>
      <c r="G6051" s="14"/>
      <c r="H6051" s="14"/>
      <c r="I6051" s="15"/>
      <c r="J6051" s="77"/>
    </row>
    <row r="6052" spans="1:10" x14ac:dyDescent="0.2">
      <c r="A6052" s="14"/>
      <c r="B6052" s="14"/>
      <c r="C6052" s="14"/>
      <c r="D6052" s="16"/>
      <c r="E6052" s="16"/>
      <c r="F6052" s="14"/>
      <c r="G6052" s="14"/>
      <c r="H6052" s="14"/>
      <c r="I6052" s="15"/>
      <c r="J6052" s="77"/>
    </row>
    <row r="6053" spans="1:10" x14ac:dyDescent="0.2">
      <c r="A6053" s="14"/>
      <c r="B6053" s="14"/>
      <c r="C6053" s="14"/>
      <c r="D6053" s="16"/>
      <c r="E6053" s="16"/>
      <c r="F6053" s="14"/>
      <c r="G6053" s="14"/>
      <c r="H6053" s="14"/>
      <c r="I6053" s="15"/>
      <c r="J6053" s="77"/>
    </row>
    <row r="6054" spans="1:10" x14ac:dyDescent="0.2">
      <c r="A6054" s="14"/>
      <c r="B6054" s="14"/>
      <c r="C6054" s="14"/>
      <c r="D6054" s="16"/>
      <c r="E6054" s="16"/>
      <c r="F6054" s="14"/>
      <c r="G6054" s="14"/>
      <c r="H6054" s="14"/>
      <c r="I6054" s="15"/>
      <c r="J6054" s="77"/>
    </row>
    <row r="6055" spans="1:10" x14ac:dyDescent="0.2">
      <c r="A6055" s="14"/>
      <c r="B6055" s="14"/>
      <c r="C6055" s="14"/>
      <c r="D6055" s="16"/>
      <c r="E6055" s="16"/>
      <c r="F6055" s="14"/>
      <c r="G6055" s="14"/>
      <c r="H6055" s="14"/>
      <c r="I6055" s="15"/>
      <c r="J6055" s="77"/>
    </row>
    <row r="6056" spans="1:10" x14ac:dyDescent="0.2">
      <c r="A6056" s="14"/>
      <c r="B6056" s="14"/>
      <c r="C6056" s="14"/>
      <c r="D6056" s="16"/>
      <c r="E6056" s="16"/>
      <c r="F6056" s="14"/>
      <c r="G6056" s="14"/>
      <c r="H6056" s="14"/>
      <c r="I6056" s="15"/>
      <c r="J6056" s="77"/>
    </row>
    <row r="6057" spans="1:10" x14ac:dyDescent="0.2">
      <c r="A6057" s="14"/>
      <c r="B6057" s="14"/>
      <c r="C6057" s="14"/>
      <c r="D6057" s="16"/>
      <c r="E6057" s="16"/>
      <c r="F6057" s="14"/>
      <c r="G6057" s="14"/>
      <c r="H6057" s="14"/>
      <c r="I6057" s="15"/>
      <c r="J6057" s="77"/>
    </row>
    <row r="6058" spans="1:10" x14ac:dyDescent="0.2">
      <c r="A6058" s="14"/>
      <c r="B6058" s="14"/>
      <c r="C6058" s="14"/>
      <c r="D6058" s="16"/>
      <c r="E6058" s="16"/>
      <c r="F6058" s="14"/>
      <c r="G6058" s="14"/>
      <c r="H6058" s="14"/>
      <c r="I6058" s="15"/>
      <c r="J6058" s="77"/>
    </row>
    <row r="6059" spans="1:10" x14ac:dyDescent="0.2">
      <c r="A6059" s="14"/>
      <c r="B6059" s="14"/>
      <c r="C6059" s="14"/>
      <c r="D6059" s="16"/>
      <c r="E6059" s="16"/>
      <c r="F6059" s="14"/>
      <c r="G6059" s="14"/>
      <c r="H6059" s="14"/>
      <c r="I6059" s="15"/>
      <c r="J6059" s="77"/>
    </row>
    <row r="6060" spans="1:10" x14ac:dyDescent="0.2">
      <c r="A6060" s="14"/>
      <c r="B6060" s="14"/>
      <c r="C6060" s="14"/>
      <c r="D6060" s="16"/>
      <c r="E6060" s="16"/>
      <c r="F6060" s="14"/>
      <c r="G6060" s="14"/>
      <c r="H6060" s="14"/>
      <c r="I6060" s="15"/>
      <c r="J6060" s="77"/>
    </row>
    <row r="6061" spans="1:10" x14ac:dyDescent="0.2">
      <c r="A6061" s="14"/>
      <c r="B6061" s="14"/>
      <c r="C6061" s="14"/>
      <c r="D6061" s="16"/>
      <c r="E6061" s="16"/>
      <c r="F6061" s="14"/>
      <c r="G6061" s="14"/>
      <c r="H6061" s="14"/>
      <c r="I6061" s="15"/>
      <c r="J6061" s="77"/>
    </row>
    <row r="6062" spans="1:10" x14ac:dyDescent="0.2">
      <c r="A6062" s="14"/>
      <c r="B6062" s="14"/>
      <c r="C6062" s="14"/>
      <c r="D6062" s="16"/>
      <c r="E6062" s="16"/>
      <c r="F6062" s="14"/>
      <c r="G6062" s="14"/>
      <c r="H6062" s="14"/>
      <c r="I6062" s="15"/>
      <c r="J6062" s="77"/>
    </row>
    <row r="6063" spans="1:10" x14ac:dyDescent="0.2">
      <c r="A6063" s="14"/>
      <c r="B6063" s="14"/>
      <c r="C6063" s="14"/>
      <c r="D6063" s="16"/>
      <c r="E6063" s="16"/>
      <c r="F6063" s="14"/>
      <c r="G6063" s="14"/>
      <c r="H6063" s="14"/>
      <c r="I6063" s="15"/>
      <c r="J6063" s="77"/>
    </row>
    <row r="6064" spans="1:10" x14ac:dyDescent="0.2">
      <c r="A6064" s="14"/>
      <c r="B6064" s="14"/>
      <c r="C6064" s="14"/>
      <c r="D6064" s="16"/>
      <c r="E6064" s="16"/>
      <c r="F6064" s="14"/>
      <c r="G6064" s="14"/>
      <c r="H6064" s="14"/>
      <c r="I6064" s="15"/>
      <c r="J6064" s="77"/>
    </row>
    <row r="6065" spans="1:10" x14ac:dyDescent="0.2">
      <c r="A6065" s="14"/>
      <c r="B6065" s="14"/>
      <c r="C6065" s="14"/>
      <c r="D6065" s="16"/>
      <c r="E6065" s="16"/>
      <c r="F6065" s="14"/>
      <c r="G6065" s="14"/>
      <c r="H6065" s="14"/>
      <c r="I6065" s="15"/>
      <c r="J6065" s="77"/>
    </row>
    <row r="6066" spans="1:10" x14ac:dyDescent="0.2">
      <c r="A6066" s="14"/>
      <c r="B6066" s="14"/>
      <c r="C6066" s="14"/>
      <c r="D6066" s="16"/>
      <c r="E6066" s="16"/>
      <c r="F6066" s="14"/>
      <c r="G6066" s="14"/>
      <c r="H6066" s="14"/>
      <c r="I6066" s="15"/>
      <c r="J6066" s="77"/>
    </row>
    <row r="6067" spans="1:10" x14ac:dyDescent="0.2">
      <c r="A6067" s="14"/>
      <c r="B6067" s="14"/>
      <c r="C6067" s="14"/>
      <c r="D6067" s="16"/>
      <c r="E6067" s="16"/>
      <c r="F6067" s="14"/>
      <c r="G6067" s="14"/>
      <c r="H6067" s="14"/>
      <c r="I6067" s="15"/>
      <c r="J6067" s="77"/>
    </row>
    <row r="6068" spans="1:10" x14ac:dyDescent="0.2">
      <c r="A6068" s="14"/>
      <c r="B6068" s="14"/>
      <c r="C6068" s="14"/>
      <c r="D6068" s="16"/>
      <c r="E6068" s="16"/>
      <c r="F6068" s="14"/>
      <c r="G6068" s="14"/>
      <c r="H6068" s="14"/>
      <c r="I6068" s="15"/>
      <c r="J6068" s="77"/>
    </row>
    <row r="6069" spans="1:10" x14ac:dyDescent="0.2">
      <c r="A6069" s="14"/>
      <c r="B6069" s="14"/>
      <c r="C6069" s="14"/>
      <c r="D6069" s="16"/>
      <c r="E6069" s="16"/>
      <c r="F6069" s="14"/>
      <c r="G6069" s="14"/>
      <c r="H6069" s="14"/>
      <c r="I6069" s="15"/>
      <c r="J6069" s="77"/>
    </row>
    <row r="6070" spans="1:10" x14ac:dyDescent="0.2">
      <c r="A6070" s="14"/>
      <c r="B6070" s="14"/>
      <c r="C6070" s="14"/>
      <c r="D6070" s="16"/>
      <c r="E6070" s="16"/>
      <c r="F6070" s="14"/>
      <c r="G6070" s="14"/>
      <c r="H6070" s="14"/>
      <c r="I6070" s="15"/>
      <c r="J6070" s="77"/>
    </row>
    <row r="6071" spans="1:10" x14ac:dyDescent="0.2">
      <c r="A6071" s="14"/>
      <c r="B6071" s="14"/>
      <c r="C6071" s="14"/>
      <c r="D6071" s="16"/>
      <c r="E6071" s="16"/>
      <c r="F6071" s="14"/>
      <c r="G6071" s="14"/>
      <c r="H6071" s="14"/>
      <c r="I6071" s="15"/>
      <c r="J6071" s="77"/>
    </row>
    <row r="6072" spans="1:10" x14ac:dyDescent="0.2">
      <c r="A6072" s="14"/>
      <c r="B6072" s="14"/>
      <c r="C6072" s="14"/>
      <c r="D6072" s="16"/>
      <c r="E6072" s="16"/>
      <c r="F6072" s="14"/>
      <c r="G6072" s="14"/>
      <c r="H6072" s="14"/>
      <c r="I6072" s="15"/>
      <c r="J6072" s="77"/>
    </row>
    <row r="6073" spans="1:10" x14ac:dyDescent="0.2">
      <c r="A6073" s="14"/>
      <c r="B6073" s="14"/>
      <c r="C6073" s="14"/>
      <c r="D6073" s="16"/>
      <c r="E6073" s="16"/>
      <c r="F6073" s="14"/>
      <c r="G6073" s="14"/>
      <c r="H6073" s="14"/>
      <c r="I6073" s="15"/>
      <c r="J6073" s="77"/>
    </row>
    <row r="6074" spans="1:10" x14ac:dyDescent="0.2">
      <c r="A6074" s="14"/>
      <c r="B6074" s="14"/>
      <c r="C6074" s="14"/>
      <c r="D6074" s="16"/>
      <c r="E6074" s="16"/>
      <c r="F6074" s="14"/>
      <c r="G6074" s="14"/>
      <c r="H6074" s="14"/>
      <c r="I6074" s="15"/>
      <c r="J6074" s="77"/>
    </row>
    <row r="6075" spans="1:10" x14ac:dyDescent="0.2">
      <c r="A6075" s="14"/>
      <c r="B6075" s="14"/>
      <c r="C6075" s="14"/>
      <c r="D6075" s="16"/>
      <c r="E6075" s="16"/>
      <c r="F6075" s="14"/>
      <c r="G6075" s="14"/>
      <c r="H6075" s="14"/>
      <c r="I6075" s="15"/>
      <c r="J6075" s="77"/>
    </row>
    <row r="6076" spans="1:10" x14ac:dyDescent="0.2">
      <c r="A6076" s="14"/>
      <c r="B6076" s="14"/>
      <c r="C6076" s="14"/>
      <c r="D6076" s="16"/>
      <c r="E6076" s="16"/>
      <c r="F6076" s="14"/>
      <c r="G6076" s="14"/>
      <c r="H6076" s="14"/>
      <c r="I6076" s="15"/>
      <c r="J6076" s="77"/>
    </row>
    <row r="6077" spans="1:10" x14ac:dyDescent="0.2">
      <c r="A6077" s="14"/>
      <c r="B6077" s="14"/>
      <c r="C6077" s="14"/>
      <c r="D6077" s="16"/>
      <c r="E6077" s="16"/>
      <c r="F6077" s="14"/>
      <c r="G6077" s="14"/>
      <c r="H6077" s="14"/>
      <c r="I6077" s="15"/>
      <c r="J6077" s="77"/>
    </row>
    <row r="6078" spans="1:10" x14ac:dyDescent="0.2">
      <c r="A6078" s="14"/>
      <c r="B6078" s="14"/>
      <c r="C6078" s="14"/>
      <c r="D6078" s="16"/>
      <c r="E6078" s="16"/>
      <c r="F6078" s="14"/>
      <c r="G6078" s="14"/>
      <c r="H6078" s="14"/>
      <c r="I6078" s="15"/>
      <c r="J6078" s="77"/>
    </row>
    <row r="6079" spans="1:10" x14ac:dyDescent="0.2">
      <c r="A6079" s="14"/>
      <c r="B6079" s="14"/>
      <c r="C6079" s="14"/>
      <c r="D6079" s="16"/>
      <c r="E6079" s="16"/>
      <c r="F6079" s="14"/>
      <c r="G6079" s="14"/>
      <c r="H6079" s="14"/>
      <c r="I6079" s="15"/>
      <c r="J6079" s="77"/>
    </row>
    <row r="6080" spans="1:10" x14ac:dyDescent="0.2">
      <c r="A6080" s="14"/>
      <c r="B6080" s="14"/>
      <c r="C6080" s="14"/>
      <c r="D6080" s="16"/>
      <c r="E6080" s="16"/>
      <c r="F6080" s="14"/>
      <c r="G6080" s="14"/>
      <c r="H6080" s="14"/>
      <c r="I6080" s="15"/>
      <c r="J6080" s="77"/>
    </row>
    <row r="6081" spans="1:10" x14ac:dyDescent="0.2">
      <c r="A6081" s="14"/>
      <c r="B6081" s="14"/>
      <c r="C6081" s="14"/>
      <c r="D6081" s="16"/>
      <c r="E6081" s="16"/>
      <c r="F6081" s="14"/>
      <c r="G6081" s="14"/>
      <c r="H6081" s="14"/>
      <c r="I6081" s="15"/>
      <c r="J6081" s="77"/>
    </row>
    <row r="6082" spans="1:10" x14ac:dyDescent="0.2">
      <c r="A6082" s="14"/>
      <c r="B6082" s="14"/>
      <c r="C6082" s="14"/>
      <c r="D6082" s="16"/>
      <c r="E6082" s="16"/>
      <c r="F6082" s="14"/>
      <c r="G6082" s="14"/>
      <c r="H6082" s="14"/>
      <c r="I6082" s="15"/>
      <c r="J6082" s="77"/>
    </row>
    <row r="6083" spans="1:10" x14ac:dyDescent="0.2">
      <c r="A6083" s="14"/>
      <c r="B6083" s="14"/>
      <c r="C6083" s="14"/>
      <c r="D6083" s="16"/>
      <c r="E6083" s="16"/>
      <c r="F6083" s="14"/>
      <c r="G6083" s="14"/>
      <c r="H6083" s="14"/>
      <c r="I6083" s="15"/>
      <c r="J6083" s="77"/>
    </row>
    <row r="6084" spans="1:10" x14ac:dyDescent="0.2">
      <c r="A6084" s="14"/>
      <c r="B6084" s="14"/>
      <c r="C6084" s="14"/>
      <c r="D6084" s="16"/>
      <c r="E6084" s="16"/>
      <c r="F6084" s="14"/>
      <c r="G6084" s="14"/>
      <c r="H6084" s="14"/>
      <c r="I6084" s="15"/>
      <c r="J6084" s="77"/>
    </row>
    <row r="6085" spans="1:10" x14ac:dyDescent="0.2">
      <c r="A6085" s="14"/>
      <c r="B6085" s="14"/>
      <c r="C6085" s="14"/>
      <c r="D6085" s="16"/>
      <c r="E6085" s="16"/>
      <c r="F6085" s="14"/>
      <c r="G6085" s="14"/>
      <c r="H6085" s="14"/>
      <c r="I6085" s="15"/>
      <c r="J6085" s="77"/>
    </row>
    <row r="6086" spans="1:10" x14ac:dyDescent="0.2">
      <c r="A6086" s="14"/>
      <c r="B6086" s="14"/>
      <c r="C6086" s="14"/>
      <c r="D6086" s="16"/>
      <c r="E6086" s="16"/>
      <c r="F6086" s="14"/>
      <c r="G6086" s="14"/>
      <c r="H6086" s="14"/>
      <c r="I6086" s="15"/>
      <c r="J6086" s="77"/>
    </row>
    <row r="6087" spans="1:10" x14ac:dyDescent="0.2">
      <c r="A6087" s="14"/>
      <c r="B6087" s="14"/>
      <c r="C6087" s="14"/>
      <c r="D6087" s="16"/>
      <c r="E6087" s="16"/>
      <c r="F6087" s="14"/>
      <c r="G6087" s="14"/>
      <c r="H6087" s="14"/>
      <c r="I6087" s="15"/>
      <c r="J6087" s="77"/>
    </row>
    <row r="6088" spans="1:10" x14ac:dyDescent="0.2">
      <c r="A6088" s="14"/>
      <c r="B6088" s="14"/>
      <c r="C6088" s="14"/>
      <c r="D6088" s="16"/>
      <c r="E6088" s="16"/>
      <c r="F6088" s="14"/>
      <c r="G6088" s="14"/>
      <c r="H6088" s="14"/>
      <c r="I6088" s="15"/>
      <c r="J6088" s="77"/>
    </row>
    <row r="6089" spans="1:10" x14ac:dyDescent="0.2">
      <c r="A6089" s="14"/>
      <c r="B6089" s="14"/>
      <c r="C6089" s="14"/>
      <c r="D6089" s="16"/>
      <c r="E6089" s="16"/>
      <c r="F6089" s="14"/>
      <c r="G6089" s="14"/>
      <c r="H6089" s="14"/>
      <c r="I6089" s="15"/>
      <c r="J6089" s="77"/>
    </row>
    <row r="6090" spans="1:10" x14ac:dyDescent="0.2">
      <c r="A6090" s="14"/>
      <c r="B6090" s="14"/>
      <c r="C6090" s="14"/>
      <c r="D6090" s="16"/>
      <c r="E6090" s="16"/>
      <c r="F6090" s="14"/>
      <c r="G6090" s="14"/>
      <c r="H6090" s="14"/>
      <c r="I6090" s="15"/>
      <c r="J6090" s="77"/>
    </row>
    <row r="6091" spans="1:10" x14ac:dyDescent="0.2">
      <c r="A6091" s="14"/>
      <c r="B6091" s="14"/>
      <c r="C6091" s="14"/>
      <c r="D6091" s="16"/>
      <c r="E6091" s="16"/>
      <c r="F6091" s="14"/>
      <c r="G6091" s="14"/>
      <c r="H6091" s="14"/>
      <c r="I6091" s="15"/>
      <c r="J6091" s="77"/>
    </row>
    <row r="6092" spans="1:10" x14ac:dyDescent="0.2">
      <c r="A6092" s="14"/>
      <c r="B6092" s="14"/>
      <c r="C6092" s="14"/>
      <c r="D6092" s="16"/>
      <c r="E6092" s="16"/>
      <c r="F6092" s="14"/>
      <c r="G6092" s="14"/>
      <c r="H6092" s="14"/>
      <c r="I6092" s="15"/>
      <c r="J6092" s="77"/>
    </row>
    <row r="6093" spans="1:10" x14ac:dyDescent="0.2">
      <c r="A6093" s="14"/>
      <c r="B6093" s="14"/>
      <c r="C6093" s="14"/>
      <c r="D6093" s="16"/>
      <c r="E6093" s="16"/>
      <c r="F6093" s="14"/>
      <c r="G6093" s="14"/>
      <c r="H6093" s="14"/>
      <c r="I6093" s="15"/>
      <c r="J6093" s="77"/>
    </row>
    <row r="6094" spans="1:10" x14ac:dyDescent="0.2">
      <c r="A6094" s="14"/>
      <c r="B6094" s="14"/>
      <c r="C6094" s="14"/>
      <c r="D6094" s="16"/>
      <c r="E6094" s="16"/>
      <c r="F6094" s="14"/>
      <c r="G6094" s="14"/>
      <c r="H6094" s="14"/>
      <c r="I6094" s="15"/>
      <c r="J6094" s="77"/>
    </row>
    <row r="6095" spans="1:10" x14ac:dyDescent="0.2">
      <c r="A6095" s="14"/>
      <c r="B6095" s="14"/>
      <c r="C6095" s="14"/>
      <c r="D6095" s="16"/>
      <c r="E6095" s="16"/>
      <c r="F6095" s="14"/>
      <c r="G6095" s="14"/>
      <c r="H6095" s="14"/>
      <c r="I6095" s="15"/>
      <c r="J6095" s="77"/>
    </row>
    <row r="6096" spans="1:10" x14ac:dyDescent="0.2">
      <c r="A6096" s="14"/>
      <c r="B6096" s="14"/>
      <c r="C6096" s="14"/>
      <c r="D6096" s="16"/>
      <c r="E6096" s="16"/>
      <c r="F6096" s="14"/>
      <c r="G6096" s="14"/>
      <c r="H6096" s="14"/>
      <c r="I6096" s="15"/>
      <c r="J6096" s="77"/>
    </row>
    <row r="6097" spans="1:10" x14ac:dyDescent="0.2">
      <c r="A6097" s="14"/>
      <c r="B6097" s="14"/>
      <c r="C6097" s="14"/>
      <c r="D6097" s="16"/>
      <c r="E6097" s="16"/>
      <c r="F6097" s="14"/>
      <c r="G6097" s="14"/>
      <c r="H6097" s="14"/>
      <c r="I6097" s="15"/>
      <c r="J6097" s="77"/>
    </row>
    <row r="6098" spans="1:10" x14ac:dyDescent="0.2">
      <c r="A6098" s="14"/>
      <c r="B6098" s="14"/>
      <c r="C6098" s="14"/>
      <c r="D6098" s="16"/>
      <c r="E6098" s="16"/>
      <c r="F6098" s="14"/>
      <c r="G6098" s="14"/>
      <c r="H6098" s="14"/>
      <c r="I6098" s="15"/>
      <c r="J6098" s="77"/>
    </row>
    <row r="6099" spans="1:10" x14ac:dyDescent="0.2">
      <c r="A6099" s="14"/>
      <c r="B6099" s="14"/>
      <c r="C6099" s="14"/>
      <c r="D6099" s="16"/>
      <c r="E6099" s="16"/>
      <c r="F6099" s="14"/>
      <c r="G6099" s="14"/>
      <c r="H6099" s="14"/>
      <c r="I6099" s="15"/>
      <c r="J6099" s="77"/>
    </row>
    <row r="6100" spans="1:10" x14ac:dyDescent="0.2">
      <c r="A6100" s="14"/>
      <c r="B6100" s="14"/>
      <c r="C6100" s="14"/>
      <c r="D6100" s="16"/>
      <c r="E6100" s="16"/>
      <c r="F6100" s="14"/>
      <c r="G6100" s="14"/>
      <c r="H6100" s="14"/>
      <c r="I6100" s="15"/>
      <c r="J6100" s="77"/>
    </row>
    <row r="6101" spans="1:10" x14ac:dyDescent="0.2">
      <c r="A6101" s="14"/>
      <c r="B6101" s="14"/>
      <c r="C6101" s="14"/>
      <c r="D6101" s="16"/>
      <c r="E6101" s="16"/>
      <c r="F6101" s="14"/>
      <c r="G6101" s="14"/>
      <c r="H6101" s="14"/>
      <c r="I6101" s="15"/>
      <c r="J6101" s="77"/>
    </row>
    <row r="6102" spans="1:10" x14ac:dyDescent="0.2">
      <c r="A6102" s="14"/>
      <c r="B6102" s="14"/>
      <c r="C6102" s="14"/>
      <c r="D6102" s="16"/>
      <c r="E6102" s="16"/>
      <c r="F6102" s="14"/>
      <c r="G6102" s="14"/>
      <c r="H6102" s="14"/>
      <c r="I6102" s="15"/>
      <c r="J6102" s="77"/>
    </row>
    <row r="6103" spans="1:10" x14ac:dyDescent="0.2">
      <c r="A6103" s="14"/>
      <c r="B6103" s="14"/>
      <c r="C6103" s="14"/>
      <c r="D6103" s="16"/>
      <c r="E6103" s="16"/>
      <c r="F6103" s="14"/>
      <c r="G6103" s="14"/>
      <c r="H6103" s="14"/>
      <c r="I6103" s="15"/>
      <c r="J6103" s="77"/>
    </row>
    <row r="6104" spans="1:10" x14ac:dyDescent="0.2">
      <c r="A6104" s="14"/>
      <c r="B6104" s="14"/>
      <c r="C6104" s="14"/>
      <c r="D6104" s="16"/>
      <c r="E6104" s="16"/>
      <c r="F6104" s="14"/>
      <c r="G6104" s="14"/>
      <c r="H6104" s="14"/>
      <c r="I6104" s="15"/>
      <c r="J6104" s="77"/>
    </row>
    <row r="6105" spans="1:10" x14ac:dyDescent="0.2">
      <c r="A6105" s="14"/>
      <c r="B6105" s="14"/>
      <c r="C6105" s="14"/>
      <c r="D6105" s="16"/>
      <c r="E6105" s="16"/>
      <c r="F6105" s="14"/>
      <c r="G6105" s="14"/>
      <c r="H6105" s="14"/>
      <c r="I6105" s="15"/>
      <c r="J6105" s="77"/>
    </row>
    <row r="6106" spans="1:10" x14ac:dyDescent="0.2">
      <c r="A6106" s="14"/>
      <c r="B6106" s="14"/>
      <c r="C6106" s="14"/>
      <c r="D6106" s="16"/>
      <c r="E6106" s="16"/>
      <c r="F6106" s="14"/>
      <c r="G6106" s="14"/>
      <c r="H6106" s="14"/>
      <c r="I6106" s="15"/>
      <c r="J6106" s="77"/>
    </row>
    <row r="6107" spans="1:10" x14ac:dyDescent="0.2">
      <c r="A6107" s="14"/>
      <c r="B6107" s="14"/>
      <c r="C6107" s="14"/>
      <c r="D6107" s="16"/>
      <c r="E6107" s="16"/>
      <c r="F6107" s="14"/>
      <c r="G6107" s="14"/>
      <c r="H6107" s="14"/>
      <c r="I6107" s="15"/>
      <c r="J6107" s="77"/>
    </row>
    <row r="6108" spans="1:10" x14ac:dyDescent="0.2">
      <c r="A6108" s="14"/>
      <c r="B6108" s="14"/>
      <c r="C6108" s="14"/>
      <c r="D6108" s="16"/>
      <c r="E6108" s="16"/>
      <c r="F6108" s="14"/>
      <c r="G6108" s="14"/>
      <c r="H6108" s="14"/>
      <c r="I6108" s="15"/>
      <c r="J6108" s="77"/>
    </row>
    <row r="6109" spans="1:10" x14ac:dyDescent="0.2">
      <c r="A6109" s="14"/>
      <c r="B6109" s="14"/>
      <c r="C6109" s="14"/>
      <c r="D6109" s="16"/>
      <c r="E6109" s="16"/>
      <c r="F6109" s="14"/>
      <c r="G6109" s="14"/>
      <c r="H6109" s="14"/>
      <c r="I6109" s="15"/>
      <c r="J6109" s="77"/>
    </row>
    <row r="6110" spans="1:10" x14ac:dyDescent="0.2">
      <c r="A6110" s="14"/>
      <c r="B6110" s="14"/>
      <c r="C6110" s="14"/>
      <c r="D6110" s="16"/>
      <c r="E6110" s="16"/>
      <c r="F6110" s="14"/>
      <c r="G6110" s="14"/>
      <c r="H6110" s="14"/>
      <c r="I6110" s="15"/>
      <c r="J6110" s="77"/>
    </row>
    <row r="6111" spans="1:10" x14ac:dyDescent="0.2">
      <c r="A6111" s="14"/>
      <c r="B6111" s="14"/>
      <c r="C6111" s="14"/>
      <c r="D6111" s="16"/>
      <c r="E6111" s="16"/>
      <c r="F6111" s="14"/>
      <c r="G6111" s="14"/>
      <c r="H6111" s="14"/>
      <c r="I6111" s="15"/>
      <c r="J6111" s="77"/>
    </row>
    <row r="6112" spans="1:10" x14ac:dyDescent="0.2">
      <c r="A6112" s="14"/>
      <c r="B6112" s="14"/>
      <c r="C6112" s="14"/>
      <c r="D6112" s="16"/>
      <c r="E6112" s="16"/>
      <c r="F6112" s="14"/>
      <c r="G6112" s="14"/>
      <c r="H6112" s="14"/>
      <c r="I6112" s="15"/>
      <c r="J6112" s="77"/>
    </row>
    <row r="6113" spans="1:10" x14ac:dyDescent="0.2">
      <c r="A6113" s="14"/>
      <c r="B6113" s="14"/>
      <c r="C6113" s="14"/>
      <c r="D6113" s="16"/>
      <c r="E6113" s="16"/>
      <c r="F6113" s="14"/>
      <c r="G6113" s="14"/>
      <c r="H6113" s="14"/>
      <c r="I6113" s="15"/>
      <c r="J6113" s="77"/>
    </row>
    <row r="6114" spans="1:10" x14ac:dyDescent="0.2">
      <c r="A6114" s="14"/>
      <c r="B6114" s="14"/>
      <c r="C6114" s="14"/>
      <c r="D6114" s="16"/>
      <c r="E6114" s="16"/>
      <c r="F6114" s="14"/>
      <c r="G6114" s="14"/>
      <c r="H6114" s="14"/>
      <c r="I6114" s="15"/>
      <c r="J6114" s="77"/>
    </row>
    <row r="6115" spans="1:10" x14ac:dyDescent="0.2">
      <c r="A6115" s="14"/>
      <c r="B6115" s="14"/>
      <c r="C6115" s="14"/>
      <c r="D6115" s="16"/>
      <c r="E6115" s="16"/>
      <c r="F6115" s="14"/>
      <c r="G6115" s="14"/>
      <c r="H6115" s="14"/>
      <c r="I6115" s="15"/>
      <c r="J6115" s="77"/>
    </row>
    <row r="6116" spans="1:10" x14ac:dyDescent="0.2">
      <c r="A6116" s="14"/>
      <c r="B6116" s="14"/>
      <c r="C6116" s="14"/>
      <c r="D6116" s="16"/>
      <c r="E6116" s="16"/>
      <c r="F6116" s="14"/>
      <c r="G6116" s="14"/>
      <c r="H6116" s="14"/>
      <c r="I6116" s="15"/>
      <c r="J6116" s="77"/>
    </row>
    <row r="6117" spans="1:10" x14ac:dyDescent="0.2">
      <c r="A6117" s="14"/>
      <c r="B6117" s="14"/>
      <c r="C6117" s="14"/>
      <c r="D6117" s="16"/>
      <c r="E6117" s="16"/>
      <c r="F6117" s="14"/>
      <c r="G6117" s="14"/>
      <c r="H6117" s="14"/>
      <c r="I6117" s="15"/>
      <c r="J6117" s="77"/>
    </row>
    <row r="6118" spans="1:10" x14ac:dyDescent="0.2">
      <c r="A6118" s="14"/>
      <c r="B6118" s="14"/>
      <c r="C6118" s="14"/>
      <c r="D6118" s="16"/>
      <c r="E6118" s="16"/>
      <c r="F6118" s="14"/>
      <c r="G6118" s="14"/>
      <c r="H6118" s="14"/>
      <c r="I6118" s="15"/>
      <c r="J6118" s="77"/>
    </row>
    <row r="6119" spans="1:10" x14ac:dyDescent="0.2">
      <c r="A6119" s="14"/>
      <c r="B6119" s="14"/>
      <c r="C6119" s="14"/>
      <c r="D6119" s="16"/>
      <c r="E6119" s="16"/>
      <c r="F6119" s="14"/>
      <c r="G6119" s="14"/>
      <c r="H6119" s="14"/>
      <c r="I6119" s="15"/>
      <c r="J6119" s="77"/>
    </row>
    <row r="6120" spans="1:10" x14ac:dyDescent="0.2">
      <c r="A6120" s="14"/>
      <c r="B6120" s="14"/>
      <c r="C6120" s="14"/>
      <c r="D6120" s="16"/>
      <c r="E6120" s="16"/>
      <c r="F6120" s="14"/>
      <c r="G6120" s="14"/>
      <c r="H6120" s="14"/>
      <c r="I6120" s="15"/>
      <c r="J6120" s="77"/>
    </row>
    <row r="6121" spans="1:10" x14ac:dyDescent="0.2">
      <c r="A6121" s="14"/>
      <c r="B6121" s="14"/>
      <c r="C6121" s="14"/>
      <c r="D6121" s="16"/>
      <c r="E6121" s="16"/>
      <c r="F6121" s="14"/>
      <c r="G6121" s="14"/>
      <c r="H6121" s="14"/>
      <c r="I6121" s="15"/>
      <c r="J6121" s="77"/>
    </row>
    <row r="6122" spans="1:10" x14ac:dyDescent="0.2">
      <c r="A6122" s="14"/>
      <c r="B6122" s="14"/>
      <c r="C6122" s="14"/>
      <c r="D6122" s="16"/>
      <c r="E6122" s="16"/>
      <c r="F6122" s="14"/>
      <c r="G6122" s="14"/>
      <c r="H6122" s="14"/>
      <c r="I6122" s="15"/>
      <c r="J6122" s="77"/>
    </row>
    <row r="6123" spans="1:10" x14ac:dyDescent="0.2">
      <c r="A6123" s="14"/>
      <c r="B6123" s="14"/>
      <c r="C6123" s="14"/>
      <c r="D6123" s="16"/>
      <c r="E6123" s="16"/>
      <c r="F6123" s="14"/>
      <c r="G6123" s="14"/>
      <c r="H6123" s="14"/>
      <c r="I6123" s="15"/>
      <c r="J6123" s="77"/>
    </row>
    <row r="6124" spans="1:10" x14ac:dyDescent="0.2">
      <c r="A6124" s="14"/>
      <c r="B6124" s="14"/>
      <c r="C6124" s="14"/>
      <c r="D6124" s="16"/>
      <c r="E6124" s="16"/>
      <c r="F6124" s="14"/>
      <c r="G6124" s="14"/>
      <c r="H6124" s="14"/>
      <c r="I6124" s="15"/>
      <c r="J6124" s="77"/>
    </row>
    <row r="6125" spans="1:10" x14ac:dyDescent="0.2">
      <c r="A6125" s="14"/>
      <c r="B6125" s="14"/>
      <c r="C6125" s="14"/>
      <c r="D6125" s="16"/>
      <c r="E6125" s="16"/>
      <c r="F6125" s="14"/>
      <c r="G6125" s="14"/>
      <c r="H6125" s="14"/>
      <c r="I6125" s="15"/>
      <c r="J6125" s="77"/>
    </row>
    <row r="6126" spans="1:10" x14ac:dyDescent="0.2">
      <c r="A6126" s="14"/>
      <c r="B6126" s="14"/>
      <c r="C6126" s="14"/>
      <c r="D6126" s="16"/>
      <c r="E6126" s="16"/>
      <c r="F6126" s="14"/>
      <c r="G6126" s="14"/>
      <c r="H6126" s="14"/>
      <c r="I6126" s="15"/>
      <c r="J6126" s="77"/>
    </row>
    <row r="6127" spans="1:10" x14ac:dyDescent="0.2">
      <c r="A6127" s="14"/>
      <c r="B6127" s="14"/>
      <c r="C6127" s="14"/>
      <c r="D6127" s="16"/>
      <c r="E6127" s="16"/>
      <c r="F6127" s="14"/>
      <c r="G6127" s="14"/>
      <c r="H6127" s="14"/>
      <c r="I6127" s="15"/>
      <c r="J6127" s="77"/>
    </row>
    <row r="6128" spans="1:10" x14ac:dyDescent="0.2">
      <c r="A6128" s="14"/>
      <c r="B6128" s="14"/>
      <c r="C6128" s="14"/>
      <c r="D6128" s="16"/>
      <c r="E6128" s="16"/>
      <c r="F6128" s="14"/>
      <c r="G6128" s="14"/>
      <c r="H6128" s="14"/>
      <c r="I6128" s="15"/>
      <c r="J6128" s="77"/>
    </row>
    <row r="6129" spans="1:10" x14ac:dyDescent="0.2">
      <c r="A6129" s="14"/>
      <c r="B6129" s="14"/>
      <c r="C6129" s="14"/>
      <c r="D6129" s="16"/>
      <c r="E6129" s="16"/>
      <c r="F6129" s="14"/>
      <c r="G6129" s="14"/>
      <c r="H6129" s="14"/>
      <c r="I6129" s="15"/>
      <c r="J6129" s="77"/>
    </row>
    <row r="6130" spans="1:10" x14ac:dyDescent="0.2">
      <c r="A6130" s="14"/>
      <c r="B6130" s="14"/>
      <c r="C6130" s="14"/>
      <c r="D6130" s="16"/>
      <c r="E6130" s="16"/>
      <c r="F6130" s="14"/>
      <c r="G6130" s="14"/>
      <c r="H6130" s="14"/>
      <c r="I6130" s="15"/>
      <c r="J6130" s="77"/>
    </row>
    <row r="6131" spans="1:10" x14ac:dyDescent="0.2">
      <c r="A6131" s="14"/>
      <c r="B6131" s="14"/>
      <c r="C6131" s="14"/>
      <c r="D6131" s="16"/>
      <c r="E6131" s="16"/>
      <c r="F6131" s="14"/>
      <c r="G6131" s="14"/>
      <c r="H6131" s="14"/>
      <c r="I6131" s="15"/>
      <c r="J6131" s="77"/>
    </row>
    <row r="6132" spans="1:10" x14ac:dyDescent="0.2">
      <c r="A6132" s="14"/>
      <c r="B6132" s="14"/>
      <c r="C6132" s="14"/>
      <c r="D6132" s="16"/>
      <c r="E6132" s="16"/>
      <c r="F6132" s="14"/>
      <c r="G6132" s="14"/>
      <c r="H6132" s="14"/>
      <c r="I6132" s="15"/>
      <c r="J6132" s="77"/>
    </row>
    <row r="6133" spans="1:10" x14ac:dyDescent="0.2">
      <c r="A6133" s="14"/>
      <c r="B6133" s="14"/>
      <c r="C6133" s="14"/>
      <c r="D6133" s="16"/>
      <c r="E6133" s="16"/>
      <c r="F6133" s="14"/>
      <c r="G6133" s="14"/>
      <c r="H6133" s="14"/>
      <c r="I6133" s="15"/>
      <c r="J6133" s="77"/>
    </row>
    <row r="6134" spans="1:10" x14ac:dyDescent="0.2">
      <c r="A6134" s="14"/>
      <c r="B6134" s="14"/>
      <c r="C6134" s="14"/>
      <c r="D6134" s="16"/>
      <c r="E6134" s="16"/>
      <c r="F6134" s="14"/>
      <c r="G6134" s="14"/>
      <c r="H6134" s="14"/>
      <c r="I6134" s="15"/>
      <c r="J6134" s="77"/>
    </row>
    <row r="6135" spans="1:10" x14ac:dyDescent="0.2">
      <c r="A6135" s="14"/>
      <c r="B6135" s="14"/>
      <c r="C6135" s="14"/>
      <c r="D6135" s="16"/>
      <c r="E6135" s="16"/>
      <c r="F6135" s="14"/>
      <c r="G6135" s="14"/>
      <c r="H6135" s="14"/>
      <c r="I6135" s="15"/>
      <c r="J6135" s="77"/>
    </row>
    <row r="6136" spans="1:10" x14ac:dyDescent="0.2">
      <c r="A6136" s="14"/>
      <c r="B6136" s="14"/>
      <c r="C6136" s="14"/>
      <c r="D6136" s="16"/>
      <c r="E6136" s="16"/>
      <c r="F6136" s="14"/>
      <c r="G6136" s="14"/>
      <c r="H6136" s="14"/>
      <c r="I6136" s="15"/>
      <c r="J6136" s="77"/>
    </row>
    <row r="6137" spans="1:10" x14ac:dyDescent="0.2">
      <c r="A6137" s="14"/>
      <c r="B6137" s="14"/>
      <c r="C6137" s="14"/>
      <c r="D6137" s="16"/>
      <c r="E6137" s="16"/>
      <c r="F6137" s="14"/>
      <c r="G6137" s="14"/>
      <c r="H6137" s="14"/>
      <c r="I6137" s="15"/>
      <c r="J6137" s="77"/>
    </row>
    <row r="6138" spans="1:10" x14ac:dyDescent="0.2">
      <c r="A6138" s="14"/>
      <c r="B6138" s="14"/>
      <c r="C6138" s="14"/>
      <c r="D6138" s="16"/>
      <c r="E6138" s="16"/>
      <c r="F6138" s="14"/>
      <c r="G6138" s="14"/>
      <c r="H6138" s="14"/>
      <c r="I6138" s="15"/>
      <c r="J6138" s="77"/>
    </row>
    <row r="6139" spans="1:10" x14ac:dyDescent="0.2">
      <c r="A6139" s="14"/>
      <c r="B6139" s="14"/>
      <c r="C6139" s="14"/>
      <c r="D6139" s="16"/>
      <c r="E6139" s="16"/>
      <c r="F6139" s="14"/>
      <c r="G6139" s="14"/>
      <c r="H6139" s="14"/>
      <c r="I6139" s="15"/>
      <c r="J6139" s="77"/>
    </row>
    <row r="6140" spans="1:10" x14ac:dyDescent="0.2">
      <c r="A6140" s="14"/>
      <c r="B6140" s="14"/>
      <c r="C6140" s="14"/>
      <c r="D6140" s="16"/>
      <c r="E6140" s="16"/>
      <c r="F6140" s="14"/>
      <c r="G6140" s="14"/>
      <c r="H6140" s="14"/>
      <c r="I6140" s="15"/>
      <c r="J6140" s="77"/>
    </row>
    <row r="6141" spans="1:10" x14ac:dyDescent="0.2">
      <c r="A6141" s="14"/>
      <c r="B6141" s="14"/>
      <c r="C6141" s="14"/>
      <c r="D6141" s="16"/>
      <c r="E6141" s="16"/>
      <c r="F6141" s="14"/>
      <c r="G6141" s="14"/>
      <c r="H6141" s="14"/>
      <c r="I6141" s="15"/>
      <c r="J6141" s="77"/>
    </row>
    <row r="6142" spans="1:10" x14ac:dyDescent="0.2">
      <c r="A6142" s="14"/>
      <c r="B6142" s="14"/>
      <c r="C6142" s="14"/>
      <c r="D6142" s="16"/>
      <c r="E6142" s="16"/>
      <c r="F6142" s="14"/>
      <c r="G6142" s="14"/>
      <c r="H6142" s="14"/>
      <c r="I6142" s="15"/>
      <c r="J6142" s="77"/>
    </row>
    <row r="6143" spans="1:10" x14ac:dyDescent="0.2">
      <c r="A6143" s="14"/>
      <c r="B6143" s="14"/>
      <c r="C6143" s="14"/>
      <c r="D6143" s="16"/>
      <c r="E6143" s="16"/>
      <c r="F6143" s="14"/>
      <c r="G6143" s="14"/>
      <c r="H6143" s="14"/>
      <c r="I6143" s="15"/>
      <c r="J6143" s="77"/>
    </row>
    <row r="6144" spans="1:10" x14ac:dyDescent="0.2">
      <c r="A6144" s="14"/>
      <c r="B6144" s="14"/>
      <c r="C6144" s="14"/>
      <c r="D6144" s="16"/>
      <c r="E6144" s="16"/>
      <c r="F6144" s="14"/>
      <c r="G6144" s="14"/>
      <c r="H6144" s="14"/>
      <c r="I6144" s="15"/>
      <c r="J6144" s="77"/>
    </row>
    <row r="6145" spans="1:10" x14ac:dyDescent="0.2">
      <c r="A6145" s="14"/>
      <c r="B6145" s="14"/>
      <c r="C6145" s="14"/>
      <c r="D6145" s="16"/>
      <c r="E6145" s="16"/>
      <c r="F6145" s="14"/>
      <c r="G6145" s="14"/>
      <c r="H6145" s="14"/>
      <c r="I6145" s="15"/>
      <c r="J6145" s="77"/>
    </row>
    <row r="6146" spans="1:10" x14ac:dyDescent="0.2">
      <c r="A6146" s="14"/>
      <c r="B6146" s="14"/>
      <c r="C6146" s="14"/>
      <c r="D6146" s="16"/>
      <c r="E6146" s="16"/>
      <c r="F6146" s="14"/>
      <c r="G6146" s="14"/>
      <c r="H6146" s="14"/>
      <c r="I6146" s="15"/>
      <c r="J6146" s="77"/>
    </row>
    <row r="6147" spans="1:10" x14ac:dyDescent="0.2">
      <c r="A6147" s="14"/>
      <c r="B6147" s="14"/>
      <c r="C6147" s="14"/>
      <c r="D6147" s="16"/>
      <c r="E6147" s="16"/>
      <c r="F6147" s="14"/>
      <c r="G6147" s="14"/>
      <c r="H6147" s="14"/>
      <c r="I6147" s="15"/>
      <c r="J6147" s="77"/>
    </row>
    <row r="6148" spans="1:10" x14ac:dyDescent="0.2">
      <c r="A6148" s="14"/>
      <c r="B6148" s="14"/>
      <c r="C6148" s="14"/>
      <c r="D6148" s="16"/>
      <c r="E6148" s="16"/>
      <c r="F6148" s="14"/>
      <c r="G6148" s="14"/>
      <c r="H6148" s="14"/>
      <c r="I6148" s="15"/>
      <c r="J6148" s="77"/>
    </row>
    <row r="6149" spans="1:10" x14ac:dyDescent="0.2">
      <c r="A6149" s="14"/>
      <c r="B6149" s="14"/>
      <c r="C6149" s="14"/>
      <c r="D6149" s="16"/>
      <c r="E6149" s="16"/>
      <c r="F6149" s="14"/>
      <c r="G6149" s="14"/>
      <c r="H6149" s="14"/>
      <c r="I6149" s="15"/>
      <c r="J6149" s="77"/>
    </row>
    <row r="6150" spans="1:10" x14ac:dyDescent="0.2">
      <c r="A6150" s="14"/>
      <c r="B6150" s="14"/>
      <c r="C6150" s="14"/>
      <c r="D6150" s="16"/>
      <c r="E6150" s="16"/>
      <c r="F6150" s="14"/>
      <c r="G6150" s="14"/>
      <c r="H6150" s="14"/>
      <c r="I6150" s="15"/>
      <c r="J6150" s="77"/>
    </row>
    <row r="6151" spans="1:10" x14ac:dyDescent="0.2">
      <c r="A6151" s="14"/>
      <c r="B6151" s="14"/>
      <c r="C6151" s="14"/>
      <c r="D6151" s="16"/>
      <c r="E6151" s="16"/>
      <c r="F6151" s="14"/>
      <c r="G6151" s="14"/>
      <c r="H6151" s="14"/>
      <c r="I6151" s="15"/>
      <c r="J6151" s="77"/>
    </row>
    <row r="6152" spans="1:10" x14ac:dyDescent="0.2">
      <c r="A6152" s="14"/>
      <c r="B6152" s="14"/>
      <c r="C6152" s="14"/>
      <c r="D6152" s="16"/>
      <c r="E6152" s="16"/>
      <c r="F6152" s="14"/>
      <c r="G6152" s="14"/>
      <c r="H6152" s="14"/>
      <c r="I6152" s="15"/>
      <c r="J6152" s="77"/>
    </row>
    <row r="6153" spans="1:10" x14ac:dyDescent="0.2">
      <c r="A6153" s="14"/>
      <c r="B6153" s="14"/>
      <c r="C6153" s="14"/>
      <c r="D6153" s="16"/>
      <c r="E6153" s="16"/>
      <c r="F6153" s="14"/>
      <c r="G6153" s="14"/>
      <c r="H6153" s="14"/>
      <c r="I6153" s="15"/>
      <c r="J6153" s="77"/>
    </row>
    <row r="6154" spans="1:10" x14ac:dyDescent="0.2">
      <c r="A6154" s="14"/>
      <c r="B6154" s="14"/>
      <c r="C6154" s="14"/>
      <c r="D6154" s="16"/>
      <c r="E6154" s="16"/>
      <c r="F6154" s="14"/>
      <c r="G6154" s="14"/>
      <c r="H6154" s="14"/>
      <c r="I6154" s="15"/>
      <c r="J6154" s="77"/>
    </row>
    <row r="6155" spans="1:10" x14ac:dyDescent="0.2">
      <c r="A6155" s="14"/>
      <c r="B6155" s="14"/>
      <c r="C6155" s="14"/>
      <c r="D6155" s="16"/>
      <c r="E6155" s="16"/>
      <c r="F6155" s="14"/>
      <c r="G6155" s="14"/>
      <c r="H6155" s="14"/>
      <c r="I6155" s="15"/>
      <c r="J6155" s="77"/>
    </row>
    <row r="6156" spans="1:10" x14ac:dyDescent="0.2">
      <c r="A6156" s="14"/>
      <c r="B6156" s="14"/>
      <c r="C6156" s="14"/>
      <c r="D6156" s="16"/>
      <c r="E6156" s="16"/>
      <c r="F6156" s="14"/>
      <c r="G6156" s="14"/>
      <c r="H6156" s="14"/>
      <c r="I6156" s="15"/>
      <c r="J6156" s="77"/>
    </row>
    <row r="6157" spans="1:10" x14ac:dyDescent="0.2">
      <c r="A6157" s="14"/>
      <c r="B6157" s="14"/>
      <c r="C6157" s="14"/>
      <c r="D6157" s="16"/>
      <c r="E6157" s="16"/>
      <c r="F6157" s="14"/>
      <c r="G6157" s="14"/>
      <c r="H6157" s="14"/>
      <c r="I6157" s="15"/>
      <c r="J6157" s="77"/>
    </row>
    <row r="6158" spans="1:10" x14ac:dyDescent="0.2">
      <c r="A6158" s="14"/>
      <c r="B6158" s="14"/>
      <c r="C6158" s="14"/>
      <c r="D6158" s="16"/>
      <c r="E6158" s="16"/>
      <c r="F6158" s="14"/>
      <c r="G6158" s="14"/>
      <c r="H6158" s="14"/>
      <c r="I6158" s="15"/>
      <c r="J6158" s="77"/>
    </row>
    <row r="6159" spans="1:10" x14ac:dyDescent="0.2">
      <c r="A6159" s="14"/>
      <c r="B6159" s="14"/>
      <c r="C6159" s="14"/>
      <c r="D6159" s="16"/>
      <c r="E6159" s="16"/>
      <c r="F6159" s="14"/>
      <c r="G6159" s="14"/>
      <c r="H6159" s="14"/>
      <c r="I6159" s="15"/>
      <c r="J6159" s="77"/>
    </row>
    <row r="6160" spans="1:10" x14ac:dyDescent="0.2">
      <c r="A6160" s="14"/>
      <c r="B6160" s="14"/>
      <c r="C6160" s="14"/>
      <c r="D6160" s="16"/>
      <c r="E6160" s="16"/>
      <c r="F6160" s="14"/>
      <c r="G6160" s="14"/>
      <c r="H6160" s="14"/>
      <c r="I6160" s="15"/>
      <c r="J6160" s="77"/>
    </row>
    <row r="6161" spans="1:10" x14ac:dyDescent="0.2">
      <c r="A6161" s="14"/>
      <c r="B6161" s="14"/>
      <c r="C6161" s="14"/>
      <c r="D6161" s="16"/>
      <c r="E6161" s="16"/>
      <c r="F6161" s="14"/>
      <c r="G6161" s="14"/>
      <c r="H6161" s="14"/>
      <c r="I6161" s="15"/>
      <c r="J6161" s="77"/>
    </row>
    <row r="6162" spans="1:10" x14ac:dyDescent="0.2">
      <c r="A6162" s="14"/>
      <c r="B6162" s="14"/>
      <c r="C6162" s="14"/>
      <c r="D6162" s="16"/>
      <c r="E6162" s="16"/>
      <c r="F6162" s="14"/>
      <c r="G6162" s="14"/>
      <c r="H6162" s="14"/>
      <c r="I6162" s="15"/>
      <c r="J6162" s="77"/>
    </row>
    <row r="6163" spans="1:10" x14ac:dyDescent="0.2">
      <c r="A6163" s="14"/>
      <c r="B6163" s="14"/>
      <c r="C6163" s="14"/>
      <c r="D6163" s="16"/>
      <c r="E6163" s="16"/>
      <c r="F6163" s="14"/>
      <c r="G6163" s="14"/>
      <c r="H6163" s="14"/>
      <c r="I6163" s="15"/>
      <c r="J6163" s="77"/>
    </row>
    <row r="6164" spans="1:10" x14ac:dyDescent="0.2">
      <c r="A6164" s="14"/>
      <c r="B6164" s="14"/>
      <c r="C6164" s="14"/>
      <c r="D6164" s="16"/>
      <c r="E6164" s="16"/>
      <c r="F6164" s="14"/>
      <c r="G6164" s="14"/>
      <c r="H6164" s="14"/>
      <c r="I6164" s="15"/>
      <c r="J6164" s="77"/>
    </row>
    <row r="6165" spans="1:10" x14ac:dyDescent="0.2">
      <c r="A6165" s="14"/>
      <c r="B6165" s="14"/>
      <c r="C6165" s="14"/>
      <c r="D6165" s="16"/>
      <c r="E6165" s="16"/>
      <c r="F6165" s="14"/>
      <c r="G6165" s="14"/>
      <c r="H6165" s="14"/>
      <c r="I6165" s="15"/>
      <c r="J6165" s="77"/>
    </row>
    <row r="6166" spans="1:10" x14ac:dyDescent="0.2">
      <c r="A6166" s="14"/>
      <c r="B6166" s="14"/>
      <c r="C6166" s="14"/>
      <c r="D6166" s="16"/>
      <c r="E6166" s="16"/>
      <c r="F6166" s="14"/>
      <c r="G6166" s="14"/>
      <c r="H6166" s="14"/>
      <c r="I6166" s="15"/>
      <c r="J6166" s="77"/>
    </row>
    <row r="6167" spans="1:10" x14ac:dyDescent="0.2">
      <c r="A6167" s="14"/>
      <c r="B6167" s="14"/>
      <c r="C6167" s="14"/>
      <c r="D6167" s="16"/>
      <c r="E6167" s="16"/>
      <c r="F6167" s="14"/>
      <c r="G6167" s="14"/>
      <c r="H6167" s="14"/>
      <c r="I6167" s="15"/>
      <c r="J6167" s="77"/>
    </row>
    <row r="6168" spans="1:10" x14ac:dyDescent="0.2">
      <c r="A6168" s="14"/>
      <c r="B6168" s="14"/>
      <c r="C6168" s="14"/>
      <c r="D6168" s="16"/>
      <c r="E6168" s="16"/>
      <c r="F6168" s="14"/>
      <c r="G6168" s="14"/>
      <c r="H6168" s="14"/>
      <c r="I6168" s="15"/>
      <c r="J6168" s="77"/>
    </row>
    <row r="6169" spans="1:10" x14ac:dyDescent="0.2">
      <c r="A6169" s="14"/>
      <c r="B6169" s="14"/>
      <c r="C6169" s="14"/>
      <c r="D6169" s="16"/>
      <c r="E6169" s="16"/>
      <c r="F6169" s="14"/>
      <c r="G6169" s="14"/>
      <c r="H6169" s="14"/>
      <c r="I6169" s="15"/>
      <c r="J6169" s="77"/>
    </row>
    <row r="6170" spans="1:10" x14ac:dyDescent="0.2">
      <c r="A6170" s="14"/>
      <c r="B6170" s="14"/>
      <c r="C6170" s="14"/>
      <c r="D6170" s="16"/>
      <c r="E6170" s="16"/>
      <c r="F6170" s="14"/>
      <c r="G6170" s="14"/>
      <c r="H6170" s="14"/>
      <c r="I6170" s="15"/>
      <c r="J6170" s="77"/>
    </row>
    <row r="6171" spans="1:10" x14ac:dyDescent="0.2">
      <c r="A6171" s="14"/>
      <c r="B6171" s="14"/>
      <c r="C6171" s="14"/>
      <c r="D6171" s="16"/>
      <c r="E6171" s="16"/>
      <c r="F6171" s="14"/>
      <c r="G6171" s="14"/>
      <c r="H6171" s="14"/>
      <c r="I6171" s="15"/>
      <c r="J6171" s="77"/>
    </row>
    <row r="6172" spans="1:10" x14ac:dyDescent="0.2">
      <c r="A6172" s="14"/>
      <c r="B6172" s="14"/>
      <c r="C6172" s="14"/>
      <c r="D6172" s="16"/>
      <c r="E6172" s="16"/>
      <c r="F6172" s="14"/>
      <c r="G6172" s="14"/>
      <c r="H6172" s="14"/>
      <c r="I6172" s="15"/>
      <c r="J6172" s="77"/>
    </row>
    <row r="6173" spans="1:10" x14ac:dyDescent="0.2">
      <c r="A6173" s="14"/>
      <c r="B6173" s="14"/>
      <c r="C6173" s="14"/>
      <c r="D6173" s="16"/>
      <c r="E6173" s="16"/>
      <c r="F6173" s="14"/>
      <c r="G6173" s="14"/>
      <c r="H6173" s="14"/>
      <c r="I6173" s="15"/>
      <c r="J6173" s="77"/>
    </row>
    <row r="6174" spans="1:10" x14ac:dyDescent="0.2">
      <c r="A6174" s="14"/>
      <c r="B6174" s="14"/>
      <c r="C6174" s="14"/>
      <c r="D6174" s="16"/>
      <c r="E6174" s="16"/>
      <c r="F6174" s="14"/>
      <c r="G6174" s="14"/>
      <c r="H6174" s="14"/>
      <c r="I6174" s="15"/>
      <c r="J6174" s="77"/>
    </row>
    <row r="6175" spans="1:10" x14ac:dyDescent="0.2">
      <c r="A6175" s="14"/>
      <c r="B6175" s="14"/>
      <c r="C6175" s="14"/>
      <c r="D6175" s="16"/>
      <c r="E6175" s="16"/>
      <c r="F6175" s="14"/>
      <c r="G6175" s="14"/>
      <c r="H6175" s="14"/>
      <c r="I6175" s="15"/>
      <c r="J6175" s="77"/>
    </row>
    <row r="6176" spans="1:10" x14ac:dyDescent="0.2">
      <c r="A6176" s="14"/>
      <c r="B6176" s="14"/>
      <c r="C6176" s="14"/>
      <c r="D6176" s="16"/>
      <c r="E6176" s="16"/>
      <c r="F6176" s="14"/>
      <c r="G6176" s="14"/>
      <c r="H6176" s="14"/>
      <c r="I6176" s="15"/>
      <c r="J6176" s="77"/>
    </row>
    <row r="6177" spans="1:10" x14ac:dyDescent="0.2">
      <c r="A6177" s="14"/>
      <c r="B6177" s="14"/>
      <c r="C6177" s="14"/>
      <c r="D6177" s="16"/>
      <c r="E6177" s="16"/>
      <c r="F6177" s="14"/>
      <c r="G6177" s="14"/>
      <c r="H6177" s="14"/>
      <c r="I6177" s="15"/>
      <c r="J6177" s="77"/>
    </row>
    <row r="6178" spans="1:10" x14ac:dyDescent="0.2">
      <c r="A6178" s="14"/>
      <c r="B6178" s="14"/>
      <c r="C6178" s="14"/>
      <c r="D6178" s="16"/>
      <c r="E6178" s="16"/>
      <c r="F6178" s="14"/>
      <c r="G6178" s="14"/>
      <c r="H6178" s="14"/>
      <c r="I6178" s="15"/>
      <c r="J6178" s="77"/>
    </row>
    <row r="6179" spans="1:10" x14ac:dyDescent="0.2">
      <c r="A6179" s="14"/>
      <c r="B6179" s="14"/>
      <c r="C6179" s="14"/>
      <c r="D6179" s="16"/>
      <c r="E6179" s="16"/>
      <c r="F6179" s="14"/>
      <c r="G6179" s="14"/>
      <c r="H6179" s="14"/>
      <c r="I6179" s="15"/>
      <c r="J6179" s="77"/>
    </row>
    <row r="6180" spans="1:10" x14ac:dyDescent="0.2">
      <c r="A6180" s="14"/>
      <c r="B6180" s="14"/>
      <c r="C6180" s="14"/>
      <c r="D6180" s="16"/>
      <c r="E6180" s="16"/>
      <c r="F6180" s="14"/>
      <c r="G6180" s="14"/>
      <c r="H6180" s="14"/>
      <c r="I6180" s="15"/>
      <c r="J6180" s="77"/>
    </row>
    <row r="6181" spans="1:10" x14ac:dyDescent="0.2">
      <c r="A6181" s="14"/>
      <c r="B6181" s="14"/>
      <c r="C6181" s="14"/>
      <c r="D6181" s="16"/>
      <c r="E6181" s="16"/>
      <c r="F6181" s="14"/>
      <c r="G6181" s="14"/>
      <c r="H6181" s="14"/>
      <c r="I6181" s="15"/>
      <c r="J6181" s="77"/>
    </row>
    <row r="6182" spans="1:10" x14ac:dyDescent="0.2">
      <c r="A6182" s="14"/>
      <c r="B6182" s="14"/>
      <c r="C6182" s="14"/>
      <c r="D6182" s="16"/>
      <c r="E6182" s="16"/>
      <c r="F6182" s="14"/>
      <c r="G6182" s="14"/>
      <c r="H6182" s="14"/>
      <c r="I6182" s="15"/>
      <c r="J6182" s="77"/>
    </row>
    <row r="6183" spans="1:10" x14ac:dyDescent="0.2">
      <c r="A6183" s="14"/>
      <c r="B6183" s="14"/>
      <c r="C6183" s="14"/>
      <c r="D6183" s="16"/>
      <c r="E6183" s="16"/>
      <c r="F6183" s="14"/>
      <c r="G6183" s="14"/>
      <c r="H6183" s="14"/>
      <c r="I6183" s="15"/>
      <c r="J6183" s="77"/>
    </row>
    <row r="6184" spans="1:10" x14ac:dyDescent="0.2">
      <c r="A6184" s="14"/>
      <c r="B6184" s="14"/>
      <c r="C6184" s="14"/>
      <c r="D6184" s="16"/>
      <c r="E6184" s="16"/>
      <c r="F6184" s="14"/>
      <c r="G6184" s="14"/>
      <c r="H6184" s="14"/>
      <c r="I6184" s="15"/>
      <c r="J6184" s="77"/>
    </row>
    <row r="6185" spans="1:10" x14ac:dyDescent="0.2">
      <c r="A6185" s="14"/>
      <c r="B6185" s="14"/>
      <c r="C6185" s="14"/>
      <c r="D6185" s="16"/>
      <c r="E6185" s="16"/>
      <c r="F6185" s="14"/>
      <c r="G6185" s="14"/>
      <c r="H6185" s="14"/>
      <c r="I6185" s="15"/>
      <c r="J6185" s="77"/>
    </row>
    <row r="6186" spans="1:10" x14ac:dyDescent="0.2">
      <c r="A6186" s="14"/>
      <c r="B6186" s="14"/>
      <c r="C6186" s="14"/>
      <c r="D6186" s="16"/>
      <c r="E6186" s="16"/>
      <c r="F6186" s="14"/>
      <c r="G6186" s="14"/>
      <c r="H6186" s="14"/>
      <c r="I6186" s="15"/>
      <c r="J6186" s="77"/>
    </row>
    <row r="6187" spans="1:10" x14ac:dyDescent="0.2">
      <c r="A6187" s="14"/>
      <c r="B6187" s="14"/>
      <c r="C6187" s="14"/>
      <c r="D6187" s="16"/>
      <c r="E6187" s="16"/>
      <c r="F6187" s="14"/>
      <c r="G6187" s="14"/>
      <c r="H6187" s="14"/>
      <c r="I6187" s="15"/>
      <c r="J6187" s="77"/>
    </row>
    <row r="6188" spans="1:10" x14ac:dyDescent="0.2">
      <c r="A6188" s="14"/>
      <c r="B6188" s="14"/>
      <c r="C6188" s="14"/>
      <c r="D6188" s="16"/>
      <c r="E6188" s="16"/>
      <c r="F6188" s="14"/>
      <c r="G6188" s="14"/>
      <c r="H6188" s="14"/>
      <c r="I6188" s="15"/>
      <c r="J6188" s="77"/>
    </row>
    <row r="6189" spans="1:10" x14ac:dyDescent="0.2">
      <c r="A6189" s="14"/>
      <c r="B6189" s="14"/>
      <c r="C6189" s="14"/>
      <c r="D6189" s="16"/>
      <c r="E6189" s="16"/>
      <c r="F6189" s="14"/>
      <c r="G6189" s="14"/>
      <c r="H6189" s="14"/>
      <c r="I6189" s="15"/>
      <c r="J6189" s="77"/>
    </row>
    <row r="6190" spans="1:10" x14ac:dyDescent="0.2">
      <c r="A6190" s="14"/>
      <c r="B6190" s="14"/>
      <c r="C6190" s="14"/>
      <c r="D6190" s="16"/>
      <c r="E6190" s="16"/>
      <c r="F6190" s="14"/>
      <c r="G6190" s="14"/>
      <c r="H6190" s="14"/>
      <c r="I6190" s="15"/>
      <c r="J6190" s="77"/>
    </row>
    <row r="6191" spans="1:10" x14ac:dyDescent="0.2">
      <c r="A6191" s="14"/>
      <c r="B6191" s="14"/>
      <c r="C6191" s="14"/>
      <c r="D6191" s="16"/>
      <c r="E6191" s="16"/>
      <c r="F6191" s="14"/>
      <c r="G6191" s="14"/>
      <c r="H6191" s="14"/>
      <c r="I6191" s="15"/>
      <c r="J6191" s="77"/>
    </row>
    <row r="6192" spans="1:10" x14ac:dyDescent="0.2">
      <c r="A6192" s="14"/>
      <c r="B6192" s="14"/>
      <c r="C6192" s="14"/>
      <c r="D6192" s="16"/>
      <c r="E6192" s="16"/>
      <c r="F6192" s="14"/>
      <c r="G6192" s="14"/>
      <c r="H6192" s="14"/>
      <c r="I6192" s="15"/>
      <c r="J6192" s="77"/>
    </row>
    <row r="6193" spans="1:10" x14ac:dyDescent="0.2">
      <c r="A6193" s="14"/>
      <c r="B6193" s="14"/>
      <c r="C6193" s="14"/>
      <c r="D6193" s="16"/>
      <c r="E6193" s="16"/>
      <c r="F6193" s="14"/>
      <c r="G6193" s="14"/>
      <c r="H6193" s="14"/>
      <c r="I6193" s="15"/>
      <c r="J6193" s="77"/>
    </row>
    <row r="6194" spans="1:10" x14ac:dyDescent="0.2">
      <c r="A6194" s="14"/>
      <c r="B6194" s="14"/>
      <c r="C6194" s="14"/>
      <c r="D6194" s="16"/>
      <c r="E6194" s="16"/>
      <c r="F6194" s="14"/>
      <c r="G6194" s="14"/>
      <c r="H6194" s="14"/>
      <c r="I6194" s="15"/>
      <c r="J6194" s="77"/>
    </row>
    <row r="6195" spans="1:10" x14ac:dyDescent="0.2">
      <c r="A6195" s="14"/>
      <c r="B6195" s="14"/>
      <c r="C6195" s="14"/>
      <c r="D6195" s="16"/>
      <c r="E6195" s="16"/>
      <c r="F6195" s="14"/>
      <c r="G6195" s="14"/>
      <c r="H6195" s="14"/>
      <c r="I6195" s="15"/>
      <c r="J6195" s="77"/>
    </row>
    <row r="6196" spans="1:10" x14ac:dyDescent="0.2">
      <c r="A6196" s="14"/>
      <c r="B6196" s="14"/>
      <c r="C6196" s="14"/>
      <c r="D6196" s="16"/>
      <c r="E6196" s="16"/>
      <c r="F6196" s="14"/>
      <c r="G6196" s="14"/>
      <c r="H6196" s="14"/>
      <c r="I6196" s="15"/>
      <c r="J6196" s="77"/>
    </row>
    <row r="6197" spans="1:10" x14ac:dyDescent="0.2">
      <c r="A6197" s="14"/>
      <c r="B6197" s="14"/>
      <c r="C6197" s="14"/>
      <c r="D6197" s="16"/>
      <c r="E6197" s="16"/>
      <c r="F6197" s="14"/>
      <c r="G6197" s="14"/>
      <c r="H6197" s="14"/>
      <c r="I6197" s="15"/>
      <c r="J6197" s="77"/>
    </row>
    <row r="6198" spans="1:10" x14ac:dyDescent="0.2">
      <c r="A6198" s="14"/>
      <c r="B6198" s="14"/>
      <c r="C6198" s="14"/>
      <c r="D6198" s="16"/>
      <c r="E6198" s="16"/>
      <c r="F6198" s="14"/>
      <c r="G6198" s="14"/>
      <c r="H6198" s="14"/>
      <c r="I6198" s="15"/>
      <c r="J6198" s="77"/>
    </row>
    <row r="6199" spans="1:10" x14ac:dyDescent="0.2">
      <c r="A6199" s="14"/>
      <c r="B6199" s="14"/>
      <c r="C6199" s="14"/>
      <c r="D6199" s="16"/>
      <c r="E6199" s="16"/>
      <c r="F6199" s="14"/>
      <c r="G6199" s="14"/>
      <c r="H6199" s="14"/>
      <c r="I6199" s="15"/>
      <c r="J6199" s="77"/>
    </row>
    <row r="6200" spans="1:10" x14ac:dyDescent="0.2">
      <c r="A6200" s="14"/>
      <c r="B6200" s="14"/>
      <c r="C6200" s="14"/>
      <c r="D6200" s="16"/>
      <c r="E6200" s="16"/>
      <c r="F6200" s="14"/>
      <c r="G6200" s="14"/>
      <c r="H6200" s="14"/>
      <c r="I6200" s="15"/>
      <c r="J6200" s="77"/>
    </row>
    <row r="6201" spans="1:10" x14ac:dyDescent="0.2">
      <c r="A6201" s="14"/>
      <c r="B6201" s="14"/>
      <c r="C6201" s="14"/>
      <c r="D6201" s="16"/>
      <c r="E6201" s="16"/>
      <c r="F6201" s="14"/>
      <c r="G6201" s="14"/>
      <c r="H6201" s="14"/>
      <c r="I6201" s="15"/>
      <c r="J6201" s="77"/>
    </row>
    <row r="6202" spans="1:10" x14ac:dyDescent="0.2">
      <c r="A6202" s="14"/>
      <c r="B6202" s="14"/>
      <c r="C6202" s="14"/>
      <c r="D6202" s="16"/>
      <c r="E6202" s="16"/>
      <c r="F6202" s="14"/>
      <c r="G6202" s="14"/>
      <c r="H6202" s="14"/>
      <c r="I6202" s="15"/>
      <c r="J6202" s="77"/>
    </row>
    <row r="6203" spans="1:10" x14ac:dyDescent="0.2">
      <c r="A6203" s="14"/>
      <c r="B6203" s="14"/>
      <c r="C6203" s="14"/>
      <c r="D6203" s="16"/>
      <c r="E6203" s="16"/>
      <c r="F6203" s="14"/>
      <c r="G6203" s="14"/>
      <c r="H6203" s="14"/>
      <c r="I6203" s="15"/>
      <c r="J6203" s="77"/>
    </row>
    <row r="6204" spans="1:10" x14ac:dyDescent="0.2">
      <c r="A6204" s="14"/>
      <c r="B6204" s="14"/>
      <c r="C6204" s="14"/>
      <c r="D6204" s="16"/>
      <c r="E6204" s="16"/>
      <c r="F6204" s="14"/>
      <c r="G6204" s="14"/>
      <c r="H6204" s="14"/>
      <c r="I6204" s="15"/>
      <c r="J6204" s="77"/>
    </row>
    <row r="6205" spans="1:10" x14ac:dyDescent="0.2">
      <c r="A6205" s="14"/>
      <c r="B6205" s="14"/>
      <c r="C6205" s="14"/>
      <c r="D6205" s="16"/>
      <c r="E6205" s="16"/>
      <c r="F6205" s="14"/>
      <c r="G6205" s="14"/>
      <c r="H6205" s="14"/>
      <c r="I6205" s="15"/>
      <c r="J6205" s="77"/>
    </row>
    <row r="6206" spans="1:10" x14ac:dyDescent="0.2">
      <c r="A6206" s="14"/>
      <c r="B6206" s="14"/>
      <c r="C6206" s="14"/>
      <c r="D6206" s="16"/>
      <c r="E6206" s="16"/>
      <c r="F6206" s="14"/>
      <c r="G6206" s="14"/>
      <c r="H6206" s="14"/>
      <c r="I6206" s="15"/>
      <c r="J6206" s="77"/>
    </row>
    <row r="6207" spans="1:10" x14ac:dyDescent="0.2">
      <c r="A6207" s="14"/>
      <c r="B6207" s="14"/>
      <c r="C6207" s="14"/>
      <c r="D6207" s="16"/>
      <c r="E6207" s="16"/>
      <c r="F6207" s="14"/>
      <c r="G6207" s="14"/>
      <c r="H6207" s="14"/>
      <c r="I6207" s="15"/>
      <c r="J6207" s="77"/>
    </row>
    <row r="6208" spans="1:10" x14ac:dyDescent="0.2">
      <c r="A6208" s="14"/>
      <c r="B6208" s="14"/>
      <c r="C6208" s="14"/>
      <c r="D6208" s="16"/>
      <c r="E6208" s="16"/>
      <c r="F6208" s="14"/>
      <c r="G6208" s="14"/>
      <c r="H6208" s="14"/>
      <c r="I6208" s="15"/>
      <c r="J6208" s="77"/>
    </row>
    <row r="6209" spans="1:10" x14ac:dyDescent="0.2">
      <c r="A6209" s="14"/>
      <c r="B6209" s="14"/>
      <c r="C6209" s="14"/>
      <c r="D6209" s="16"/>
      <c r="E6209" s="16"/>
      <c r="F6209" s="14"/>
      <c r="G6209" s="14"/>
      <c r="H6209" s="14"/>
      <c r="I6209" s="15"/>
      <c r="J6209" s="77"/>
    </row>
    <row r="6210" spans="1:10" x14ac:dyDescent="0.2">
      <c r="A6210" s="14"/>
      <c r="B6210" s="14"/>
      <c r="C6210" s="14"/>
      <c r="D6210" s="16"/>
      <c r="E6210" s="16"/>
      <c r="F6210" s="14"/>
      <c r="G6210" s="14"/>
      <c r="H6210" s="14"/>
      <c r="I6210" s="15"/>
      <c r="J6210" s="77"/>
    </row>
    <row r="6211" spans="1:10" x14ac:dyDescent="0.2">
      <c r="A6211" s="14"/>
      <c r="B6211" s="14"/>
      <c r="C6211" s="14"/>
      <c r="D6211" s="16"/>
      <c r="E6211" s="16"/>
      <c r="F6211" s="14"/>
      <c r="G6211" s="14"/>
      <c r="H6211" s="14"/>
      <c r="I6211" s="15"/>
      <c r="J6211" s="77"/>
    </row>
    <row r="6212" spans="1:10" x14ac:dyDescent="0.2">
      <c r="A6212" s="14"/>
      <c r="B6212" s="14"/>
      <c r="C6212" s="14"/>
      <c r="D6212" s="16"/>
      <c r="E6212" s="16"/>
      <c r="F6212" s="14"/>
      <c r="G6212" s="14"/>
      <c r="H6212" s="14"/>
      <c r="I6212" s="15"/>
      <c r="J6212" s="77"/>
    </row>
    <row r="6213" spans="1:10" x14ac:dyDescent="0.2">
      <c r="A6213" s="14"/>
      <c r="B6213" s="14"/>
      <c r="C6213" s="14"/>
      <c r="D6213" s="16"/>
      <c r="E6213" s="16"/>
      <c r="F6213" s="14"/>
      <c r="G6213" s="14"/>
      <c r="H6213" s="14"/>
      <c r="I6213" s="15"/>
      <c r="J6213" s="77"/>
    </row>
    <row r="6214" spans="1:10" x14ac:dyDescent="0.2">
      <c r="A6214" s="14"/>
      <c r="B6214" s="14"/>
      <c r="C6214" s="14"/>
      <c r="D6214" s="16"/>
      <c r="E6214" s="16"/>
      <c r="F6214" s="14"/>
      <c r="G6214" s="14"/>
      <c r="H6214" s="14"/>
      <c r="I6214" s="15"/>
      <c r="J6214" s="77"/>
    </row>
    <row r="6215" spans="1:10" x14ac:dyDescent="0.2">
      <c r="A6215" s="14"/>
      <c r="B6215" s="14"/>
      <c r="C6215" s="14"/>
      <c r="D6215" s="16"/>
      <c r="E6215" s="16"/>
      <c r="F6215" s="14"/>
      <c r="G6215" s="14"/>
      <c r="H6215" s="14"/>
      <c r="I6215" s="15"/>
      <c r="J6215" s="77"/>
    </row>
    <row r="6216" spans="1:10" x14ac:dyDescent="0.2">
      <c r="A6216" s="14"/>
      <c r="B6216" s="14"/>
      <c r="C6216" s="14"/>
      <c r="D6216" s="16"/>
      <c r="E6216" s="16"/>
      <c r="F6216" s="14"/>
      <c r="G6216" s="14"/>
      <c r="H6216" s="14"/>
      <c r="I6216" s="15"/>
      <c r="J6216" s="77"/>
    </row>
    <row r="6217" spans="1:10" x14ac:dyDescent="0.2">
      <c r="A6217" s="14"/>
      <c r="B6217" s="14"/>
      <c r="C6217" s="14"/>
      <c r="D6217" s="16"/>
      <c r="E6217" s="16"/>
      <c r="F6217" s="14"/>
      <c r="G6217" s="14"/>
      <c r="H6217" s="14"/>
      <c r="I6217" s="15"/>
      <c r="J6217" s="77"/>
    </row>
    <row r="6218" spans="1:10" x14ac:dyDescent="0.2">
      <c r="A6218" s="14"/>
      <c r="B6218" s="14"/>
      <c r="C6218" s="14"/>
      <c r="D6218" s="16"/>
      <c r="E6218" s="16"/>
      <c r="F6218" s="14"/>
      <c r="G6218" s="14"/>
      <c r="H6218" s="14"/>
      <c r="I6218" s="15"/>
      <c r="J6218" s="77"/>
    </row>
    <row r="6219" spans="1:10" x14ac:dyDescent="0.2">
      <c r="A6219" s="14"/>
      <c r="B6219" s="14"/>
      <c r="C6219" s="14"/>
      <c r="D6219" s="16"/>
      <c r="E6219" s="16"/>
      <c r="F6219" s="14"/>
      <c r="G6219" s="14"/>
      <c r="H6219" s="14"/>
      <c r="I6219" s="15"/>
      <c r="J6219" s="77"/>
    </row>
    <row r="6220" spans="1:10" x14ac:dyDescent="0.2">
      <c r="A6220" s="14"/>
      <c r="B6220" s="14"/>
      <c r="C6220" s="14"/>
      <c r="D6220" s="16"/>
      <c r="E6220" s="16"/>
      <c r="F6220" s="14"/>
      <c r="G6220" s="14"/>
      <c r="H6220" s="14"/>
      <c r="I6220" s="15"/>
      <c r="J6220" s="77"/>
    </row>
    <row r="6221" spans="1:10" x14ac:dyDescent="0.2">
      <c r="A6221" s="14"/>
      <c r="B6221" s="14"/>
      <c r="C6221" s="14"/>
      <c r="D6221" s="16"/>
      <c r="E6221" s="16"/>
      <c r="F6221" s="14"/>
      <c r="G6221" s="14"/>
      <c r="H6221" s="14"/>
      <c r="I6221" s="15"/>
      <c r="J6221" s="77"/>
    </row>
    <row r="6222" spans="1:10" x14ac:dyDescent="0.2">
      <c r="A6222" s="14"/>
      <c r="B6222" s="14"/>
      <c r="C6222" s="14"/>
      <c r="D6222" s="16"/>
      <c r="E6222" s="16"/>
      <c r="F6222" s="14"/>
      <c r="G6222" s="14"/>
      <c r="H6222" s="14"/>
      <c r="I6222" s="15"/>
      <c r="J6222" s="77"/>
    </row>
    <row r="6223" spans="1:10" x14ac:dyDescent="0.2">
      <c r="A6223" s="14"/>
      <c r="B6223" s="14"/>
      <c r="C6223" s="14"/>
      <c r="D6223" s="16"/>
      <c r="E6223" s="16"/>
      <c r="F6223" s="14"/>
      <c r="G6223" s="14"/>
      <c r="H6223" s="14"/>
      <c r="I6223" s="15"/>
      <c r="J6223" s="77"/>
    </row>
    <row r="6224" spans="1:10" x14ac:dyDescent="0.2">
      <c r="A6224" s="14"/>
      <c r="B6224" s="14"/>
      <c r="C6224" s="14"/>
      <c r="D6224" s="16"/>
      <c r="E6224" s="16"/>
      <c r="F6224" s="14"/>
      <c r="G6224" s="14"/>
      <c r="H6224" s="14"/>
      <c r="I6224" s="15"/>
      <c r="J6224" s="77"/>
    </row>
    <row r="6225" spans="1:10" x14ac:dyDescent="0.2">
      <c r="A6225" s="14"/>
      <c r="B6225" s="14"/>
      <c r="C6225" s="14"/>
      <c r="D6225" s="16"/>
      <c r="E6225" s="16"/>
      <c r="F6225" s="14"/>
      <c r="G6225" s="14"/>
      <c r="H6225" s="14"/>
      <c r="I6225" s="15"/>
      <c r="J6225" s="77"/>
    </row>
    <row r="6226" spans="1:10" x14ac:dyDescent="0.2">
      <c r="A6226" s="14"/>
      <c r="B6226" s="14"/>
      <c r="C6226" s="14"/>
      <c r="D6226" s="16"/>
      <c r="E6226" s="16"/>
      <c r="F6226" s="14"/>
      <c r="G6226" s="14"/>
      <c r="H6226" s="14"/>
      <c r="I6226" s="15"/>
      <c r="J6226" s="77"/>
    </row>
    <row r="6227" spans="1:10" x14ac:dyDescent="0.2">
      <c r="A6227" s="14"/>
      <c r="B6227" s="14"/>
      <c r="C6227" s="14"/>
      <c r="D6227" s="16"/>
      <c r="E6227" s="16"/>
      <c r="F6227" s="14"/>
      <c r="G6227" s="14"/>
      <c r="H6227" s="14"/>
      <c r="I6227" s="15"/>
      <c r="J6227" s="77"/>
    </row>
    <row r="6228" spans="1:10" x14ac:dyDescent="0.2">
      <c r="A6228" s="14"/>
      <c r="B6228" s="14"/>
      <c r="C6228" s="14"/>
      <c r="D6228" s="16"/>
      <c r="E6228" s="16"/>
      <c r="F6228" s="14"/>
      <c r="G6228" s="14"/>
      <c r="H6228" s="14"/>
      <c r="I6228" s="15"/>
      <c r="J6228" s="77"/>
    </row>
    <row r="6229" spans="1:10" x14ac:dyDescent="0.2">
      <c r="A6229" s="14"/>
      <c r="B6229" s="14"/>
      <c r="C6229" s="14"/>
      <c r="D6229" s="16"/>
      <c r="E6229" s="16"/>
      <c r="F6229" s="14"/>
      <c r="G6229" s="14"/>
      <c r="H6229" s="14"/>
      <c r="I6229" s="15"/>
      <c r="J6229" s="77"/>
    </row>
    <row r="6230" spans="1:10" x14ac:dyDescent="0.2">
      <c r="A6230" s="14"/>
      <c r="B6230" s="14"/>
      <c r="C6230" s="14"/>
      <c r="D6230" s="16"/>
      <c r="E6230" s="16"/>
      <c r="F6230" s="14"/>
      <c r="G6230" s="14"/>
      <c r="H6230" s="14"/>
      <c r="I6230" s="15"/>
      <c r="J6230" s="77"/>
    </row>
    <row r="6231" spans="1:10" x14ac:dyDescent="0.2">
      <c r="A6231" s="14"/>
      <c r="B6231" s="14"/>
      <c r="C6231" s="14"/>
      <c r="D6231" s="16"/>
      <c r="E6231" s="16"/>
      <c r="F6231" s="14"/>
      <c r="G6231" s="14"/>
      <c r="H6231" s="14"/>
      <c r="I6231" s="15"/>
      <c r="J6231" s="77"/>
    </row>
    <row r="6232" spans="1:10" x14ac:dyDescent="0.2">
      <c r="A6232" s="14"/>
      <c r="B6232" s="14"/>
      <c r="C6232" s="14"/>
      <c r="D6232" s="16"/>
      <c r="E6232" s="16"/>
      <c r="F6232" s="14"/>
      <c r="G6232" s="14"/>
      <c r="H6232" s="14"/>
      <c r="I6232" s="15"/>
      <c r="J6232" s="77"/>
    </row>
    <row r="6233" spans="1:10" x14ac:dyDescent="0.2">
      <c r="A6233" s="14"/>
      <c r="B6233" s="14"/>
      <c r="C6233" s="14"/>
      <c r="D6233" s="16"/>
      <c r="E6233" s="16"/>
      <c r="F6233" s="14"/>
      <c r="G6233" s="14"/>
      <c r="H6233" s="14"/>
      <c r="I6233" s="15"/>
      <c r="J6233" s="77"/>
    </row>
    <row r="6234" spans="1:10" x14ac:dyDescent="0.2">
      <c r="A6234" s="14"/>
      <c r="B6234" s="14"/>
      <c r="C6234" s="14"/>
      <c r="D6234" s="16"/>
      <c r="E6234" s="16"/>
      <c r="F6234" s="14"/>
      <c r="G6234" s="14"/>
      <c r="H6234" s="14"/>
      <c r="I6234" s="15"/>
      <c r="J6234" s="77"/>
    </row>
    <row r="6235" spans="1:10" x14ac:dyDescent="0.2">
      <c r="A6235" s="14"/>
      <c r="B6235" s="14"/>
      <c r="C6235" s="14"/>
      <c r="D6235" s="16"/>
      <c r="E6235" s="16"/>
      <c r="F6235" s="14"/>
      <c r="G6235" s="14"/>
      <c r="H6235" s="14"/>
      <c r="I6235" s="15"/>
      <c r="J6235" s="77"/>
    </row>
    <row r="6236" spans="1:10" x14ac:dyDescent="0.2">
      <c r="A6236" s="14"/>
      <c r="B6236" s="14"/>
      <c r="C6236" s="14"/>
      <c r="D6236" s="16"/>
      <c r="E6236" s="16"/>
      <c r="F6236" s="14"/>
      <c r="G6236" s="14"/>
      <c r="H6236" s="14"/>
      <c r="I6236" s="15"/>
      <c r="J6236" s="77"/>
    </row>
    <row r="6237" spans="1:10" x14ac:dyDescent="0.2">
      <c r="A6237" s="14"/>
      <c r="B6237" s="14"/>
      <c r="C6237" s="14"/>
      <c r="D6237" s="16"/>
      <c r="E6237" s="16"/>
      <c r="F6237" s="14"/>
      <c r="G6237" s="14"/>
      <c r="H6237" s="14"/>
      <c r="I6237" s="15"/>
      <c r="J6237" s="77"/>
    </row>
    <row r="6238" spans="1:10" x14ac:dyDescent="0.2">
      <c r="A6238" s="14"/>
      <c r="B6238" s="14"/>
      <c r="C6238" s="14"/>
      <c r="D6238" s="16"/>
      <c r="E6238" s="16"/>
      <c r="F6238" s="14"/>
      <c r="G6238" s="14"/>
      <c r="H6238" s="14"/>
      <c r="I6238" s="15"/>
      <c r="J6238" s="77"/>
    </row>
    <row r="6239" spans="1:10" x14ac:dyDescent="0.2">
      <c r="A6239" s="14"/>
      <c r="B6239" s="14"/>
      <c r="C6239" s="14"/>
      <c r="D6239" s="16"/>
      <c r="E6239" s="16"/>
      <c r="F6239" s="14"/>
      <c r="G6239" s="14"/>
      <c r="H6239" s="14"/>
      <c r="I6239" s="15"/>
      <c r="J6239" s="77"/>
    </row>
    <row r="6240" spans="1:10" x14ac:dyDescent="0.2">
      <c r="A6240" s="14"/>
      <c r="B6240" s="14"/>
      <c r="C6240" s="14"/>
      <c r="D6240" s="16"/>
      <c r="E6240" s="16"/>
      <c r="F6240" s="14"/>
      <c r="G6240" s="14"/>
      <c r="H6240" s="14"/>
      <c r="I6240" s="15"/>
      <c r="J6240" s="77"/>
    </row>
    <row r="6241" spans="1:10" x14ac:dyDescent="0.2">
      <c r="A6241" s="14"/>
      <c r="B6241" s="14"/>
      <c r="C6241" s="14"/>
      <c r="D6241" s="16"/>
      <c r="E6241" s="16"/>
      <c r="F6241" s="14"/>
      <c r="G6241" s="14"/>
      <c r="H6241" s="14"/>
      <c r="I6241" s="15"/>
      <c r="J6241" s="77"/>
    </row>
    <row r="6242" spans="1:10" x14ac:dyDescent="0.2">
      <c r="A6242" s="14"/>
      <c r="B6242" s="14"/>
      <c r="C6242" s="14"/>
      <c r="D6242" s="16"/>
      <c r="E6242" s="16"/>
      <c r="F6242" s="14"/>
      <c r="G6242" s="14"/>
      <c r="H6242" s="14"/>
      <c r="I6242" s="15"/>
      <c r="J6242" s="77"/>
    </row>
    <row r="6243" spans="1:10" x14ac:dyDescent="0.2">
      <c r="A6243" s="14"/>
      <c r="B6243" s="14"/>
      <c r="C6243" s="14"/>
      <c r="D6243" s="16"/>
      <c r="E6243" s="16"/>
      <c r="F6243" s="14"/>
      <c r="G6243" s="14"/>
      <c r="H6243" s="14"/>
      <c r="I6243" s="15"/>
      <c r="J6243" s="77"/>
    </row>
    <row r="6244" spans="1:10" x14ac:dyDescent="0.2">
      <c r="A6244" s="14"/>
      <c r="B6244" s="14"/>
      <c r="C6244" s="14"/>
      <c r="D6244" s="16"/>
      <c r="E6244" s="16"/>
      <c r="F6244" s="14"/>
      <c r="G6244" s="14"/>
      <c r="H6244" s="14"/>
      <c r="I6244" s="15"/>
      <c r="J6244" s="77"/>
    </row>
    <row r="6245" spans="1:10" x14ac:dyDescent="0.2">
      <c r="A6245" s="14"/>
      <c r="B6245" s="14"/>
      <c r="C6245" s="14"/>
      <c r="D6245" s="16"/>
      <c r="E6245" s="16"/>
      <c r="F6245" s="14"/>
      <c r="G6245" s="14"/>
      <c r="H6245" s="14"/>
      <c r="I6245" s="15"/>
      <c r="J6245" s="77"/>
    </row>
    <row r="6246" spans="1:10" x14ac:dyDescent="0.2">
      <c r="A6246" s="14"/>
      <c r="B6246" s="14"/>
      <c r="C6246" s="14"/>
      <c r="D6246" s="16"/>
      <c r="E6246" s="16"/>
      <c r="F6246" s="14"/>
      <c r="G6246" s="14"/>
      <c r="H6246" s="14"/>
      <c r="I6246" s="15"/>
      <c r="J6246" s="77"/>
    </row>
    <row r="6247" spans="1:10" x14ac:dyDescent="0.2">
      <c r="A6247" s="14"/>
      <c r="B6247" s="14"/>
      <c r="C6247" s="14"/>
      <c r="D6247" s="16"/>
      <c r="E6247" s="16"/>
      <c r="F6247" s="14"/>
      <c r="G6247" s="14"/>
      <c r="H6247" s="14"/>
      <c r="I6247" s="15"/>
      <c r="J6247" s="77"/>
    </row>
    <row r="6248" spans="1:10" x14ac:dyDescent="0.2">
      <c r="A6248" s="14"/>
      <c r="B6248" s="14"/>
      <c r="C6248" s="14"/>
      <c r="D6248" s="16"/>
      <c r="E6248" s="16"/>
      <c r="F6248" s="14"/>
      <c r="G6248" s="14"/>
      <c r="H6248" s="14"/>
      <c r="I6248" s="15"/>
      <c r="J6248" s="77"/>
    </row>
    <row r="6249" spans="1:10" x14ac:dyDescent="0.2">
      <c r="A6249" s="14"/>
      <c r="B6249" s="14"/>
      <c r="C6249" s="14"/>
      <c r="D6249" s="16"/>
      <c r="E6249" s="16"/>
      <c r="F6249" s="14"/>
      <c r="G6249" s="14"/>
      <c r="H6249" s="14"/>
      <c r="I6249" s="15"/>
      <c r="J6249" s="77"/>
    </row>
    <row r="6250" spans="1:10" x14ac:dyDescent="0.2">
      <c r="A6250" s="14"/>
      <c r="B6250" s="14"/>
      <c r="C6250" s="14"/>
      <c r="D6250" s="16"/>
      <c r="E6250" s="16"/>
      <c r="F6250" s="14"/>
      <c r="G6250" s="14"/>
      <c r="H6250" s="14"/>
      <c r="I6250" s="15"/>
      <c r="J6250" s="77"/>
    </row>
    <row r="6251" spans="1:10" x14ac:dyDescent="0.2">
      <c r="A6251" s="14"/>
      <c r="B6251" s="14"/>
      <c r="C6251" s="14"/>
      <c r="D6251" s="16"/>
      <c r="E6251" s="16"/>
      <c r="F6251" s="14"/>
      <c r="G6251" s="14"/>
      <c r="H6251" s="14"/>
      <c r="I6251" s="15"/>
      <c r="J6251" s="77"/>
    </row>
    <row r="6252" spans="1:10" x14ac:dyDescent="0.2">
      <c r="A6252" s="14"/>
      <c r="B6252" s="14"/>
      <c r="C6252" s="14"/>
      <c r="D6252" s="16"/>
      <c r="E6252" s="16"/>
      <c r="F6252" s="14"/>
      <c r="G6252" s="14"/>
      <c r="H6252" s="14"/>
      <c r="I6252" s="15"/>
      <c r="J6252" s="77"/>
    </row>
    <row r="6253" spans="1:10" x14ac:dyDescent="0.2">
      <c r="A6253" s="14"/>
      <c r="B6253" s="14"/>
      <c r="C6253" s="14"/>
      <c r="D6253" s="16"/>
      <c r="E6253" s="16"/>
      <c r="F6253" s="14"/>
      <c r="G6253" s="14"/>
      <c r="H6253" s="14"/>
      <c r="I6253" s="15"/>
      <c r="J6253" s="77"/>
    </row>
    <row r="6254" spans="1:10" x14ac:dyDescent="0.2">
      <c r="A6254" s="14"/>
      <c r="B6254" s="14"/>
      <c r="C6254" s="14"/>
      <c r="D6254" s="16"/>
      <c r="E6254" s="16"/>
      <c r="F6254" s="14"/>
      <c r="G6254" s="14"/>
      <c r="H6254" s="14"/>
      <c r="I6254" s="15"/>
      <c r="J6254" s="77"/>
    </row>
    <row r="6255" spans="1:10" x14ac:dyDescent="0.2">
      <c r="A6255" s="14"/>
      <c r="B6255" s="14"/>
      <c r="C6255" s="14"/>
      <c r="D6255" s="16"/>
      <c r="E6255" s="16"/>
      <c r="F6255" s="14"/>
      <c r="G6255" s="14"/>
      <c r="H6255" s="14"/>
      <c r="I6255" s="15"/>
      <c r="J6255" s="77"/>
    </row>
    <row r="6256" spans="1:10" x14ac:dyDescent="0.2">
      <c r="A6256" s="14"/>
      <c r="B6256" s="14"/>
      <c r="C6256" s="14"/>
      <c r="D6256" s="16"/>
      <c r="E6256" s="16"/>
      <c r="F6256" s="14"/>
      <c r="G6256" s="14"/>
      <c r="H6256" s="14"/>
      <c r="I6256" s="15"/>
      <c r="J6256" s="77"/>
    </row>
    <row r="6257" spans="1:10" x14ac:dyDescent="0.2">
      <c r="A6257" s="14"/>
      <c r="B6257" s="14"/>
      <c r="C6257" s="14"/>
      <c r="D6257" s="16"/>
      <c r="E6257" s="16"/>
      <c r="F6257" s="14"/>
      <c r="G6257" s="14"/>
      <c r="H6257" s="14"/>
      <c r="I6257" s="15"/>
      <c r="J6257" s="77"/>
    </row>
    <row r="6258" spans="1:10" x14ac:dyDescent="0.2">
      <c r="A6258" s="14"/>
      <c r="B6258" s="14"/>
      <c r="C6258" s="14"/>
      <c r="D6258" s="16"/>
      <c r="E6258" s="16"/>
      <c r="F6258" s="14"/>
      <c r="G6258" s="14"/>
      <c r="H6258" s="14"/>
      <c r="I6258" s="15"/>
      <c r="J6258" s="77"/>
    </row>
    <row r="6259" spans="1:10" x14ac:dyDescent="0.2">
      <c r="A6259" s="14"/>
      <c r="B6259" s="14"/>
      <c r="C6259" s="14"/>
      <c r="D6259" s="16"/>
      <c r="E6259" s="16"/>
      <c r="F6259" s="14"/>
      <c r="G6259" s="14"/>
      <c r="H6259" s="14"/>
      <c r="I6259" s="15"/>
      <c r="J6259" s="77"/>
    </row>
    <row r="6260" spans="1:10" x14ac:dyDescent="0.2">
      <c r="A6260" s="14"/>
      <c r="B6260" s="14"/>
      <c r="C6260" s="14"/>
      <c r="D6260" s="16"/>
      <c r="E6260" s="16"/>
      <c r="F6260" s="14"/>
      <c r="G6260" s="14"/>
      <c r="H6260" s="14"/>
      <c r="I6260" s="15"/>
      <c r="J6260" s="77"/>
    </row>
    <row r="6261" spans="1:10" x14ac:dyDescent="0.2">
      <c r="A6261" s="14"/>
      <c r="B6261" s="14"/>
      <c r="C6261" s="14"/>
      <c r="D6261" s="16"/>
      <c r="E6261" s="16"/>
      <c r="F6261" s="14"/>
      <c r="G6261" s="14"/>
      <c r="H6261" s="14"/>
      <c r="I6261" s="15"/>
      <c r="J6261" s="77"/>
    </row>
    <row r="6262" spans="1:10" x14ac:dyDescent="0.2">
      <c r="A6262" s="14"/>
      <c r="B6262" s="14"/>
      <c r="C6262" s="14"/>
      <c r="D6262" s="16"/>
      <c r="E6262" s="16"/>
      <c r="F6262" s="14"/>
      <c r="G6262" s="14"/>
      <c r="H6262" s="14"/>
      <c r="I6262" s="15"/>
      <c r="J6262" s="77"/>
    </row>
    <row r="6263" spans="1:10" x14ac:dyDescent="0.2">
      <c r="A6263" s="14"/>
      <c r="B6263" s="14"/>
      <c r="C6263" s="14"/>
      <c r="D6263" s="16"/>
      <c r="E6263" s="16"/>
      <c r="F6263" s="14"/>
      <c r="G6263" s="14"/>
      <c r="H6263" s="14"/>
      <c r="I6263" s="15"/>
      <c r="J6263" s="77"/>
    </row>
    <row r="6264" spans="1:10" x14ac:dyDescent="0.2">
      <c r="A6264" s="14"/>
      <c r="B6264" s="14"/>
      <c r="C6264" s="14"/>
      <c r="D6264" s="16"/>
      <c r="E6264" s="16"/>
      <c r="F6264" s="14"/>
      <c r="G6264" s="14"/>
      <c r="H6264" s="14"/>
      <c r="I6264" s="15"/>
      <c r="J6264" s="77"/>
    </row>
    <row r="6265" spans="1:10" x14ac:dyDescent="0.2">
      <c r="A6265" s="14"/>
      <c r="B6265" s="14"/>
      <c r="C6265" s="14"/>
      <c r="D6265" s="16"/>
      <c r="E6265" s="16"/>
      <c r="F6265" s="14"/>
      <c r="G6265" s="14"/>
      <c r="H6265" s="14"/>
      <c r="I6265" s="15"/>
      <c r="J6265" s="77"/>
    </row>
    <row r="6266" spans="1:10" x14ac:dyDescent="0.2">
      <c r="A6266" s="14"/>
      <c r="B6266" s="14"/>
      <c r="C6266" s="14"/>
      <c r="D6266" s="16"/>
      <c r="E6266" s="16"/>
      <c r="F6266" s="14"/>
      <c r="G6266" s="14"/>
      <c r="H6266" s="14"/>
      <c r="I6266" s="15"/>
      <c r="J6266" s="77"/>
    </row>
    <row r="6267" spans="1:10" x14ac:dyDescent="0.2">
      <c r="A6267" s="14"/>
      <c r="B6267" s="14"/>
      <c r="C6267" s="14"/>
      <c r="D6267" s="16"/>
      <c r="E6267" s="16"/>
      <c r="F6267" s="14"/>
      <c r="G6267" s="14"/>
      <c r="H6267" s="14"/>
      <c r="I6267" s="15"/>
      <c r="J6267" s="77"/>
    </row>
    <row r="6268" spans="1:10" x14ac:dyDescent="0.2">
      <c r="A6268" s="14"/>
      <c r="B6268" s="14"/>
      <c r="C6268" s="14"/>
      <c r="D6268" s="16"/>
      <c r="E6268" s="16"/>
      <c r="F6268" s="14"/>
      <c r="G6268" s="14"/>
      <c r="H6268" s="14"/>
      <c r="I6268" s="15"/>
      <c r="J6268" s="77"/>
    </row>
    <row r="6269" spans="1:10" x14ac:dyDescent="0.2">
      <c r="A6269" s="14"/>
      <c r="B6269" s="14"/>
      <c r="C6269" s="14"/>
      <c r="D6269" s="16"/>
      <c r="E6269" s="16"/>
      <c r="F6269" s="14"/>
      <c r="G6269" s="14"/>
      <c r="H6269" s="14"/>
      <c r="I6269" s="15"/>
      <c r="J6269" s="77"/>
    </row>
    <row r="6270" spans="1:10" x14ac:dyDescent="0.2">
      <c r="A6270" s="14"/>
      <c r="B6270" s="14"/>
      <c r="C6270" s="14"/>
      <c r="D6270" s="16"/>
      <c r="E6270" s="16"/>
      <c r="F6270" s="14"/>
      <c r="G6270" s="14"/>
      <c r="H6270" s="14"/>
      <c r="I6270" s="15"/>
      <c r="J6270" s="77"/>
    </row>
    <row r="6271" spans="1:10" x14ac:dyDescent="0.2">
      <c r="A6271" s="14"/>
      <c r="B6271" s="14"/>
      <c r="C6271" s="14"/>
      <c r="D6271" s="16"/>
      <c r="E6271" s="16"/>
      <c r="F6271" s="14"/>
      <c r="G6271" s="14"/>
      <c r="H6271" s="14"/>
      <c r="I6271" s="15"/>
      <c r="J6271" s="77"/>
    </row>
    <row r="6272" spans="1:10" x14ac:dyDescent="0.2">
      <c r="A6272" s="14"/>
      <c r="B6272" s="14"/>
      <c r="C6272" s="14"/>
      <c r="D6272" s="16"/>
      <c r="E6272" s="16"/>
      <c r="F6272" s="14"/>
      <c r="G6272" s="14"/>
      <c r="H6272" s="14"/>
      <c r="I6272" s="15"/>
      <c r="J6272" s="77"/>
    </row>
    <row r="6273" spans="1:10" x14ac:dyDescent="0.2">
      <c r="A6273" s="14"/>
      <c r="B6273" s="14"/>
      <c r="C6273" s="14"/>
      <c r="D6273" s="16"/>
      <c r="E6273" s="16"/>
      <c r="F6273" s="14"/>
      <c r="G6273" s="14"/>
      <c r="H6273" s="14"/>
      <c r="I6273" s="15"/>
      <c r="J6273" s="77"/>
    </row>
    <row r="6274" spans="1:10" x14ac:dyDescent="0.2">
      <c r="A6274" s="14"/>
      <c r="B6274" s="14"/>
      <c r="C6274" s="14"/>
      <c r="D6274" s="16"/>
      <c r="E6274" s="16"/>
      <c r="F6274" s="14"/>
      <c r="G6274" s="14"/>
      <c r="H6274" s="14"/>
      <c r="I6274" s="15"/>
      <c r="J6274" s="77"/>
    </row>
    <row r="6275" spans="1:10" x14ac:dyDescent="0.2">
      <c r="A6275" s="14"/>
      <c r="B6275" s="14"/>
      <c r="C6275" s="14"/>
      <c r="D6275" s="16"/>
      <c r="E6275" s="16"/>
      <c r="F6275" s="14"/>
      <c r="G6275" s="14"/>
      <c r="H6275" s="14"/>
      <c r="I6275" s="15"/>
      <c r="J6275" s="77"/>
    </row>
    <row r="6276" spans="1:10" x14ac:dyDescent="0.2">
      <c r="A6276" s="14"/>
      <c r="B6276" s="14"/>
      <c r="C6276" s="14"/>
      <c r="D6276" s="16"/>
      <c r="E6276" s="16"/>
      <c r="F6276" s="14"/>
      <c r="G6276" s="14"/>
      <c r="H6276" s="14"/>
      <c r="I6276" s="15"/>
      <c r="J6276" s="77"/>
    </row>
    <row r="6277" spans="1:10" x14ac:dyDescent="0.2">
      <c r="A6277" s="14"/>
      <c r="B6277" s="14"/>
      <c r="C6277" s="14"/>
      <c r="D6277" s="16"/>
      <c r="E6277" s="16"/>
      <c r="F6277" s="14"/>
      <c r="G6277" s="14"/>
      <c r="H6277" s="14"/>
      <c r="I6277" s="15"/>
      <c r="J6277" s="77"/>
    </row>
    <row r="6278" spans="1:10" x14ac:dyDescent="0.2">
      <c r="A6278" s="14"/>
      <c r="B6278" s="14"/>
      <c r="C6278" s="14"/>
      <c r="D6278" s="16"/>
      <c r="E6278" s="16"/>
      <c r="F6278" s="14"/>
      <c r="G6278" s="14"/>
      <c r="H6278" s="14"/>
      <c r="I6278" s="15"/>
      <c r="J6278" s="77"/>
    </row>
    <row r="6279" spans="1:10" x14ac:dyDescent="0.2">
      <c r="A6279" s="14"/>
      <c r="B6279" s="14"/>
      <c r="C6279" s="14"/>
      <c r="D6279" s="16"/>
      <c r="E6279" s="16"/>
      <c r="F6279" s="14"/>
      <c r="G6279" s="14"/>
      <c r="H6279" s="14"/>
      <c r="I6279" s="15"/>
      <c r="J6279" s="77"/>
    </row>
    <row r="6280" spans="1:10" x14ac:dyDescent="0.2">
      <c r="A6280" s="14"/>
      <c r="B6280" s="14"/>
      <c r="C6280" s="14"/>
      <c r="D6280" s="16"/>
      <c r="E6280" s="16"/>
      <c r="F6280" s="14"/>
      <c r="G6280" s="14"/>
      <c r="H6280" s="14"/>
      <c r="I6280" s="15"/>
      <c r="J6280" s="77"/>
    </row>
    <row r="6281" spans="1:10" x14ac:dyDescent="0.2">
      <c r="A6281" s="14"/>
      <c r="B6281" s="14"/>
      <c r="C6281" s="14"/>
      <c r="D6281" s="16"/>
      <c r="E6281" s="16"/>
      <c r="F6281" s="14"/>
      <c r="G6281" s="14"/>
      <c r="H6281" s="14"/>
      <c r="I6281" s="15"/>
      <c r="J6281" s="77"/>
    </row>
    <row r="6282" spans="1:10" x14ac:dyDescent="0.2">
      <c r="A6282" s="14"/>
      <c r="B6282" s="14"/>
      <c r="C6282" s="14"/>
      <c r="D6282" s="16"/>
      <c r="E6282" s="16"/>
      <c r="F6282" s="14"/>
      <c r="G6282" s="14"/>
      <c r="H6282" s="14"/>
      <c r="I6282" s="15"/>
      <c r="J6282" s="77"/>
    </row>
    <row r="6283" spans="1:10" x14ac:dyDescent="0.2">
      <c r="A6283" s="14"/>
      <c r="B6283" s="14"/>
      <c r="C6283" s="14"/>
      <c r="D6283" s="16"/>
      <c r="E6283" s="16"/>
      <c r="F6283" s="14"/>
      <c r="G6283" s="14"/>
      <c r="H6283" s="14"/>
      <c r="I6283" s="15"/>
      <c r="J6283" s="77"/>
    </row>
    <row r="6284" spans="1:10" x14ac:dyDescent="0.2">
      <c r="A6284" s="14"/>
      <c r="B6284" s="14"/>
      <c r="C6284" s="14"/>
      <c r="D6284" s="16"/>
      <c r="E6284" s="16"/>
      <c r="F6284" s="14"/>
      <c r="G6284" s="14"/>
      <c r="H6284" s="14"/>
      <c r="I6284" s="15"/>
      <c r="J6284" s="77"/>
    </row>
    <row r="6285" spans="1:10" x14ac:dyDescent="0.2">
      <c r="A6285" s="14"/>
      <c r="B6285" s="14"/>
      <c r="C6285" s="14"/>
      <c r="D6285" s="16"/>
      <c r="E6285" s="16"/>
      <c r="F6285" s="14"/>
      <c r="G6285" s="14"/>
      <c r="H6285" s="14"/>
      <c r="I6285" s="15"/>
      <c r="J6285" s="77"/>
    </row>
    <row r="6286" spans="1:10" x14ac:dyDescent="0.2">
      <c r="A6286" s="14"/>
      <c r="B6286" s="14"/>
      <c r="C6286" s="14"/>
      <c r="D6286" s="16"/>
      <c r="E6286" s="16"/>
      <c r="F6286" s="14"/>
      <c r="G6286" s="14"/>
      <c r="H6286" s="14"/>
      <c r="I6286" s="15"/>
      <c r="J6286" s="77"/>
    </row>
    <row r="6287" spans="1:10" x14ac:dyDescent="0.2">
      <c r="A6287" s="14"/>
      <c r="B6287" s="14"/>
      <c r="C6287" s="14"/>
      <c r="D6287" s="16"/>
      <c r="E6287" s="16"/>
      <c r="F6287" s="14"/>
      <c r="G6287" s="14"/>
      <c r="H6287" s="14"/>
      <c r="I6287" s="15"/>
      <c r="J6287" s="77"/>
    </row>
    <row r="6288" spans="1:10" x14ac:dyDescent="0.2">
      <c r="A6288" s="14"/>
      <c r="B6288" s="14"/>
      <c r="C6288" s="14"/>
      <c r="D6288" s="16"/>
      <c r="E6288" s="16"/>
      <c r="F6288" s="14"/>
      <c r="G6288" s="14"/>
      <c r="H6288" s="14"/>
      <c r="I6288" s="15"/>
      <c r="J6288" s="77"/>
    </row>
    <row r="6289" spans="1:10" x14ac:dyDescent="0.2">
      <c r="A6289" s="14"/>
      <c r="B6289" s="14"/>
      <c r="C6289" s="14"/>
      <c r="D6289" s="16"/>
      <c r="E6289" s="16"/>
      <c r="F6289" s="14"/>
      <c r="G6289" s="14"/>
      <c r="H6289" s="14"/>
      <c r="I6289" s="15"/>
      <c r="J6289" s="77"/>
    </row>
    <row r="6290" spans="1:10" x14ac:dyDescent="0.2">
      <c r="A6290" s="14"/>
      <c r="B6290" s="14"/>
      <c r="C6290" s="14"/>
      <c r="D6290" s="16"/>
      <c r="E6290" s="16"/>
      <c r="F6290" s="14"/>
      <c r="G6290" s="14"/>
      <c r="H6290" s="14"/>
      <c r="I6290" s="15"/>
      <c r="J6290" s="77"/>
    </row>
    <row r="6291" spans="1:10" x14ac:dyDescent="0.2">
      <c r="A6291" s="14"/>
      <c r="B6291" s="14"/>
      <c r="C6291" s="14"/>
      <c r="D6291" s="16"/>
      <c r="E6291" s="16"/>
      <c r="F6291" s="14"/>
      <c r="G6291" s="14"/>
      <c r="H6291" s="14"/>
      <c r="I6291" s="15"/>
      <c r="J6291" s="77"/>
    </row>
    <row r="6292" spans="1:10" x14ac:dyDescent="0.2">
      <c r="A6292" s="14"/>
      <c r="B6292" s="14"/>
      <c r="C6292" s="14"/>
      <c r="D6292" s="16"/>
      <c r="E6292" s="16"/>
      <c r="F6292" s="14"/>
      <c r="G6292" s="14"/>
      <c r="H6292" s="14"/>
      <c r="I6292" s="15"/>
      <c r="J6292" s="77"/>
    </row>
    <row r="6293" spans="1:10" x14ac:dyDescent="0.2">
      <c r="A6293" s="14"/>
      <c r="B6293" s="14"/>
      <c r="C6293" s="14"/>
      <c r="D6293" s="16"/>
      <c r="E6293" s="16"/>
      <c r="F6293" s="14"/>
      <c r="G6293" s="14"/>
      <c r="H6293" s="14"/>
      <c r="I6293" s="15"/>
      <c r="J6293" s="77"/>
    </row>
    <row r="6294" spans="1:10" x14ac:dyDescent="0.2">
      <c r="A6294" s="14"/>
      <c r="B6294" s="14"/>
      <c r="C6294" s="14"/>
      <c r="D6294" s="16"/>
      <c r="E6294" s="16"/>
      <c r="F6294" s="14"/>
      <c r="G6294" s="14"/>
      <c r="H6294" s="14"/>
      <c r="I6294" s="15"/>
      <c r="J6294" s="77"/>
    </row>
    <row r="6295" spans="1:10" x14ac:dyDescent="0.2">
      <c r="A6295" s="14"/>
      <c r="B6295" s="14"/>
      <c r="C6295" s="14"/>
      <c r="D6295" s="16"/>
      <c r="E6295" s="16"/>
      <c r="F6295" s="14"/>
      <c r="G6295" s="14"/>
      <c r="H6295" s="14"/>
      <c r="I6295" s="15"/>
      <c r="J6295" s="77"/>
    </row>
    <row r="6296" spans="1:10" x14ac:dyDescent="0.2">
      <c r="A6296" s="14"/>
      <c r="B6296" s="14"/>
      <c r="C6296" s="14"/>
      <c r="D6296" s="16"/>
      <c r="E6296" s="16"/>
      <c r="F6296" s="14"/>
      <c r="G6296" s="14"/>
      <c r="H6296" s="14"/>
      <c r="I6296" s="15"/>
      <c r="J6296" s="77"/>
    </row>
    <row r="6297" spans="1:10" x14ac:dyDescent="0.2">
      <c r="A6297" s="14"/>
      <c r="B6297" s="14"/>
      <c r="C6297" s="14"/>
      <c r="D6297" s="16"/>
      <c r="E6297" s="16"/>
      <c r="F6297" s="14"/>
      <c r="G6297" s="14"/>
      <c r="H6297" s="14"/>
      <c r="I6297" s="15"/>
      <c r="J6297" s="77"/>
    </row>
    <row r="6298" spans="1:10" x14ac:dyDescent="0.2">
      <c r="A6298" s="14"/>
      <c r="B6298" s="14"/>
      <c r="C6298" s="14"/>
      <c r="D6298" s="16"/>
      <c r="E6298" s="16"/>
      <c r="F6298" s="14"/>
      <c r="G6298" s="14"/>
      <c r="H6298" s="14"/>
      <c r="I6298" s="15"/>
      <c r="J6298" s="77"/>
    </row>
    <row r="6299" spans="1:10" x14ac:dyDescent="0.2">
      <c r="A6299" s="14"/>
      <c r="B6299" s="14"/>
      <c r="C6299" s="14"/>
      <c r="D6299" s="16"/>
      <c r="E6299" s="16"/>
      <c r="F6299" s="14"/>
      <c r="G6299" s="14"/>
      <c r="H6299" s="14"/>
      <c r="I6299" s="15"/>
      <c r="J6299" s="77"/>
    </row>
    <row r="6300" spans="1:10" x14ac:dyDescent="0.2">
      <c r="A6300" s="14"/>
      <c r="B6300" s="14"/>
      <c r="C6300" s="14"/>
      <c r="D6300" s="16"/>
      <c r="E6300" s="16"/>
      <c r="F6300" s="14"/>
      <c r="G6300" s="14"/>
      <c r="H6300" s="14"/>
      <c r="I6300" s="15"/>
      <c r="J6300" s="77"/>
    </row>
    <row r="6301" spans="1:10" x14ac:dyDescent="0.2">
      <c r="A6301" s="14"/>
      <c r="B6301" s="14"/>
      <c r="C6301" s="14"/>
      <c r="D6301" s="16"/>
      <c r="E6301" s="16"/>
      <c r="F6301" s="14"/>
      <c r="G6301" s="14"/>
      <c r="H6301" s="14"/>
      <c r="I6301" s="15"/>
      <c r="J6301" s="77"/>
    </row>
    <row r="6302" spans="1:10" x14ac:dyDescent="0.2">
      <c r="A6302" s="14"/>
      <c r="B6302" s="14"/>
      <c r="C6302" s="14"/>
      <c r="D6302" s="16"/>
      <c r="E6302" s="16"/>
      <c r="F6302" s="14"/>
      <c r="G6302" s="14"/>
      <c r="H6302" s="14"/>
      <c r="I6302" s="15"/>
      <c r="J6302" s="77"/>
    </row>
    <row r="6303" spans="1:10" x14ac:dyDescent="0.2">
      <c r="A6303" s="14"/>
      <c r="B6303" s="14"/>
      <c r="C6303" s="14"/>
      <c r="D6303" s="16"/>
      <c r="E6303" s="16"/>
      <c r="F6303" s="14"/>
      <c r="G6303" s="14"/>
      <c r="H6303" s="14"/>
      <c r="I6303" s="15"/>
      <c r="J6303" s="77"/>
    </row>
    <row r="6304" spans="1:10" x14ac:dyDescent="0.2">
      <c r="A6304" s="14"/>
      <c r="B6304" s="14"/>
      <c r="C6304" s="14"/>
      <c r="D6304" s="16"/>
      <c r="E6304" s="16"/>
      <c r="F6304" s="14"/>
      <c r="G6304" s="14"/>
      <c r="H6304" s="14"/>
      <c r="I6304" s="15"/>
      <c r="J6304" s="77"/>
    </row>
    <row r="6305" spans="1:10" x14ac:dyDescent="0.2">
      <c r="A6305" s="14"/>
      <c r="B6305" s="14"/>
      <c r="C6305" s="14"/>
      <c r="D6305" s="16"/>
      <c r="E6305" s="16"/>
      <c r="F6305" s="14"/>
      <c r="G6305" s="14"/>
      <c r="H6305" s="14"/>
      <c r="I6305" s="15"/>
      <c r="J6305" s="77"/>
    </row>
    <row r="6306" spans="1:10" x14ac:dyDescent="0.2">
      <c r="A6306" s="14"/>
      <c r="B6306" s="14"/>
      <c r="C6306" s="14"/>
      <c r="D6306" s="16"/>
      <c r="E6306" s="16"/>
      <c r="F6306" s="14"/>
      <c r="G6306" s="14"/>
      <c r="H6306" s="14"/>
      <c r="I6306" s="15"/>
      <c r="J6306" s="77"/>
    </row>
    <row r="6307" spans="1:10" x14ac:dyDescent="0.2">
      <c r="A6307" s="14"/>
      <c r="B6307" s="14"/>
      <c r="C6307" s="14"/>
      <c r="D6307" s="16"/>
      <c r="E6307" s="16"/>
      <c r="F6307" s="14"/>
      <c r="G6307" s="14"/>
      <c r="H6307" s="14"/>
      <c r="I6307" s="15"/>
      <c r="J6307" s="77"/>
    </row>
    <row r="6308" spans="1:10" x14ac:dyDescent="0.2">
      <c r="A6308" s="14"/>
      <c r="B6308" s="14"/>
      <c r="C6308" s="14"/>
      <c r="D6308" s="16"/>
      <c r="E6308" s="16"/>
      <c r="F6308" s="14"/>
      <c r="G6308" s="14"/>
      <c r="H6308" s="14"/>
      <c r="I6308" s="15"/>
      <c r="J6308" s="77"/>
    </row>
    <row r="6309" spans="1:10" x14ac:dyDescent="0.2">
      <c r="A6309" s="14"/>
      <c r="B6309" s="14"/>
      <c r="C6309" s="14"/>
      <c r="D6309" s="16"/>
      <c r="E6309" s="16"/>
      <c r="F6309" s="14"/>
      <c r="G6309" s="14"/>
      <c r="H6309" s="14"/>
      <c r="I6309" s="15"/>
      <c r="J6309" s="77"/>
    </row>
    <row r="6310" spans="1:10" x14ac:dyDescent="0.2">
      <c r="A6310" s="14"/>
      <c r="B6310" s="14"/>
      <c r="C6310" s="14"/>
      <c r="D6310" s="16"/>
      <c r="E6310" s="16"/>
      <c r="F6310" s="14"/>
      <c r="G6310" s="14"/>
      <c r="H6310" s="14"/>
      <c r="I6310" s="15"/>
      <c r="J6310" s="77"/>
    </row>
    <row r="6311" spans="1:10" x14ac:dyDescent="0.2">
      <c r="A6311" s="14"/>
      <c r="B6311" s="14"/>
      <c r="C6311" s="14"/>
      <c r="D6311" s="16"/>
      <c r="E6311" s="16"/>
      <c r="F6311" s="14"/>
      <c r="G6311" s="14"/>
      <c r="H6311" s="14"/>
      <c r="I6311" s="15"/>
      <c r="J6311" s="77"/>
    </row>
    <row r="6312" spans="1:10" x14ac:dyDescent="0.2">
      <c r="A6312" s="14"/>
      <c r="B6312" s="14"/>
      <c r="C6312" s="14"/>
      <c r="D6312" s="16"/>
      <c r="E6312" s="16"/>
      <c r="F6312" s="14"/>
      <c r="G6312" s="14"/>
      <c r="H6312" s="14"/>
      <c r="I6312" s="15"/>
      <c r="J6312" s="77"/>
    </row>
    <row r="6313" spans="1:10" x14ac:dyDescent="0.2">
      <c r="A6313" s="14"/>
      <c r="B6313" s="14"/>
      <c r="C6313" s="14"/>
      <c r="D6313" s="16"/>
      <c r="E6313" s="16"/>
      <c r="F6313" s="14"/>
      <c r="G6313" s="14"/>
      <c r="H6313" s="14"/>
      <c r="I6313" s="15"/>
      <c r="J6313" s="77"/>
    </row>
    <row r="6314" spans="1:10" x14ac:dyDescent="0.2">
      <c r="A6314" s="14"/>
      <c r="B6314" s="14"/>
      <c r="C6314" s="14"/>
      <c r="D6314" s="16"/>
      <c r="E6314" s="16"/>
      <c r="F6314" s="14"/>
      <c r="G6314" s="14"/>
      <c r="H6314" s="14"/>
      <c r="I6314" s="15"/>
      <c r="J6314" s="77"/>
    </row>
    <row r="6315" spans="1:10" x14ac:dyDescent="0.2">
      <c r="A6315" s="14"/>
      <c r="B6315" s="14"/>
      <c r="C6315" s="14"/>
      <c r="D6315" s="16"/>
      <c r="E6315" s="16"/>
      <c r="F6315" s="14"/>
      <c r="G6315" s="14"/>
      <c r="H6315" s="14"/>
      <c r="I6315" s="15"/>
      <c r="J6315" s="77"/>
    </row>
    <row r="6316" spans="1:10" x14ac:dyDescent="0.2">
      <c r="A6316" s="14"/>
      <c r="B6316" s="14"/>
      <c r="C6316" s="14"/>
      <c r="D6316" s="16"/>
      <c r="E6316" s="16"/>
      <c r="F6316" s="14"/>
      <c r="G6316" s="14"/>
      <c r="H6316" s="14"/>
      <c r="I6316" s="15"/>
      <c r="J6316" s="77"/>
    </row>
    <row r="6317" spans="1:10" x14ac:dyDescent="0.2">
      <c r="A6317" s="14"/>
      <c r="B6317" s="14"/>
      <c r="C6317" s="14"/>
      <c r="D6317" s="16"/>
      <c r="E6317" s="16"/>
      <c r="F6317" s="14"/>
      <c r="G6317" s="14"/>
      <c r="H6317" s="14"/>
      <c r="I6317" s="15"/>
      <c r="J6317" s="77"/>
    </row>
    <row r="6318" spans="1:10" x14ac:dyDescent="0.2">
      <c r="A6318" s="14"/>
      <c r="B6318" s="14"/>
      <c r="C6318" s="14"/>
      <c r="D6318" s="16"/>
      <c r="E6318" s="16"/>
      <c r="F6318" s="14"/>
      <c r="G6318" s="14"/>
      <c r="H6318" s="14"/>
      <c r="I6318" s="15"/>
      <c r="J6318" s="77"/>
    </row>
    <row r="6319" spans="1:10" x14ac:dyDescent="0.2">
      <c r="A6319" s="14"/>
      <c r="B6319" s="14"/>
      <c r="C6319" s="14"/>
      <c r="D6319" s="16"/>
      <c r="E6319" s="16"/>
      <c r="F6319" s="14"/>
      <c r="G6319" s="14"/>
      <c r="H6319" s="14"/>
      <c r="I6319" s="15"/>
      <c r="J6319" s="77"/>
    </row>
    <row r="6320" spans="1:10" x14ac:dyDescent="0.2">
      <c r="A6320" s="14"/>
      <c r="B6320" s="14"/>
      <c r="C6320" s="14"/>
      <c r="D6320" s="16"/>
      <c r="E6320" s="16"/>
      <c r="F6320" s="14"/>
      <c r="G6320" s="14"/>
      <c r="H6320" s="14"/>
      <c r="I6320" s="15"/>
      <c r="J6320" s="77"/>
    </row>
    <row r="6321" spans="1:10" x14ac:dyDescent="0.2">
      <c r="A6321" s="14"/>
      <c r="B6321" s="14"/>
      <c r="C6321" s="14"/>
      <c r="D6321" s="16"/>
      <c r="E6321" s="16"/>
      <c r="F6321" s="14"/>
      <c r="G6321" s="14"/>
      <c r="H6321" s="14"/>
      <c r="I6321" s="15"/>
      <c r="J6321" s="77"/>
    </row>
    <row r="6322" spans="1:10" x14ac:dyDescent="0.2">
      <c r="A6322" s="14"/>
      <c r="B6322" s="14"/>
      <c r="C6322" s="14"/>
      <c r="D6322" s="16"/>
      <c r="E6322" s="16"/>
      <c r="F6322" s="14"/>
      <c r="G6322" s="14"/>
      <c r="H6322" s="14"/>
      <c r="I6322" s="15"/>
      <c r="J6322" s="77"/>
    </row>
    <row r="6323" spans="1:10" x14ac:dyDescent="0.2">
      <c r="A6323" s="14"/>
      <c r="B6323" s="14"/>
      <c r="C6323" s="14"/>
      <c r="D6323" s="16"/>
      <c r="E6323" s="16"/>
      <c r="F6323" s="14"/>
      <c r="G6323" s="14"/>
      <c r="H6323" s="14"/>
      <c r="I6323" s="15"/>
      <c r="J6323" s="77"/>
    </row>
    <row r="6324" spans="1:10" x14ac:dyDescent="0.2">
      <c r="A6324" s="14"/>
      <c r="B6324" s="14"/>
      <c r="C6324" s="14"/>
      <c r="D6324" s="16"/>
      <c r="E6324" s="16"/>
      <c r="F6324" s="14"/>
      <c r="G6324" s="14"/>
      <c r="H6324" s="14"/>
      <c r="I6324" s="15"/>
      <c r="J6324" s="77"/>
    </row>
    <row r="6325" spans="1:10" x14ac:dyDescent="0.2">
      <c r="A6325" s="14"/>
      <c r="B6325" s="14"/>
      <c r="C6325" s="14"/>
      <c r="D6325" s="16"/>
      <c r="E6325" s="16"/>
      <c r="F6325" s="14"/>
      <c r="G6325" s="14"/>
      <c r="H6325" s="14"/>
      <c r="I6325" s="15"/>
      <c r="J6325" s="77"/>
    </row>
    <row r="6326" spans="1:10" x14ac:dyDescent="0.2">
      <c r="A6326" s="14"/>
      <c r="B6326" s="14"/>
      <c r="C6326" s="14"/>
      <c r="D6326" s="16"/>
      <c r="E6326" s="16"/>
      <c r="F6326" s="14"/>
      <c r="G6326" s="14"/>
      <c r="H6326" s="14"/>
      <c r="I6326" s="15"/>
      <c r="J6326" s="77"/>
    </row>
    <row r="6327" spans="1:10" x14ac:dyDescent="0.2">
      <c r="A6327" s="14"/>
      <c r="B6327" s="14"/>
      <c r="C6327" s="14"/>
      <c r="D6327" s="16"/>
      <c r="E6327" s="16"/>
      <c r="F6327" s="14"/>
      <c r="G6327" s="14"/>
      <c r="H6327" s="14"/>
      <c r="I6327" s="15"/>
      <c r="J6327" s="77"/>
    </row>
    <row r="6328" spans="1:10" x14ac:dyDescent="0.2">
      <c r="A6328" s="14"/>
      <c r="B6328" s="14"/>
      <c r="C6328" s="14"/>
      <c r="D6328" s="16"/>
      <c r="E6328" s="16"/>
      <c r="F6328" s="14"/>
      <c r="G6328" s="14"/>
      <c r="H6328" s="14"/>
      <c r="I6328" s="15"/>
      <c r="J6328" s="77"/>
    </row>
    <row r="6329" spans="1:10" x14ac:dyDescent="0.2">
      <c r="A6329" s="14"/>
      <c r="B6329" s="14"/>
      <c r="C6329" s="14"/>
      <c r="D6329" s="16"/>
      <c r="E6329" s="16"/>
      <c r="F6329" s="14"/>
      <c r="G6329" s="14"/>
      <c r="H6329" s="14"/>
      <c r="I6329" s="15"/>
      <c r="J6329" s="77"/>
    </row>
    <row r="6330" spans="1:10" x14ac:dyDescent="0.2">
      <c r="A6330" s="14"/>
      <c r="B6330" s="14"/>
      <c r="C6330" s="14"/>
      <c r="D6330" s="16"/>
      <c r="E6330" s="16"/>
      <c r="F6330" s="14"/>
      <c r="G6330" s="14"/>
      <c r="H6330" s="14"/>
      <c r="I6330" s="15"/>
      <c r="J6330" s="77"/>
    </row>
    <row r="6331" spans="1:10" x14ac:dyDescent="0.2">
      <c r="A6331" s="14"/>
      <c r="B6331" s="14"/>
      <c r="C6331" s="14"/>
      <c r="D6331" s="16"/>
      <c r="E6331" s="16"/>
      <c r="F6331" s="14"/>
      <c r="G6331" s="14"/>
      <c r="H6331" s="14"/>
      <c r="I6331" s="15"/>
      <c r="J6331" s="77"/>
    </row>
    <row r="6332" spans="1:10" x14ac:dyDescent="0.2">
      <c r="A6332" s="14"/>
      <c r="B6332" s="14"/>
      <c r="C6332" s="14"/>
      <c r="D6332" s="16"/>
      <c r="E6332" s="16"/>
      <c r="F6332" s="14"/>
      <c r="G6332" s="14"/>
      <c r="H6332" s="14"/>
      <c r="I6332" s="15"/>
      <c r="J6332" s="77"/>
    </row>
    <row r="6333" spans="1:10" x14ac:dyDescent="0.2">
      <c r="A6333" s="14"/>
      <c r="B6333" s="14"/>
      <c r="C6333" s="14"/>
      <c r="D6333" s="16"/>
      <c r="E6333" s="16"/>
      <c r="F6333" s="14"/>
      <c r="G6333" s="14"/>
      <c r="H6333" s="14"/>
      <c r="I6333" s="15"/>
      <c r="J6333" s="77"/>
    </row>
    <row r="6334" spans="1:10" x14ac:dyDescent="0.2">
      <c r="A6334" s="14"/>
      <c r="B6334" s="14"/>
      <c r="C6334" s="14"/>
      <c r="D6334" s="16"/>
      <c r="E6334" s="16"/>
      <c r="F6334" s="14"/>
      <c r="G6334" s="14"/>
      <c r="H6334" s="14"/>
      <c r="I6334" s="15"/>
      <c r="J6334" s="77"/>
    </row>
    <row r="6335" spans="1:10" x14ac:dyDescent="0.2">
      <c r="A6335" s="14"/>
      <c r="B6335" s="14"/>
      <c r="C6335" s="14"/>
      <c r="D6335" s="16"/>
      <c r="E6335" s="16"/>
      <c r="F6335" s="14"/>
      <c r="G6335" s="14"/>
      <c r="H6335" s="14"/>
      <c r="I6335" s="15"/>
      <c r="J6335" s="77"/>
    </row>
    <row r="6336" spans="1:10" x14ac:dyDescent="0.2">
      <c r="A6336" s="14"/>
      <c r="B6336" s="14"/>
      <c r="C6336" s="14"/>
      <c r="D6336" s="16"/>
      <c r="E6336" s="16"/>
      <c r="F6336" s="14"/>
      <c r="G6336" s="14"/>
      <c r="H6336" s="14"/>
      <c r="I6336" s="15"/>
      <c r="J6336" s="77"/>
    </row>
    <row r="6337" spans="1:10" x14ac:dyDescent="0.2">
      <c r="A6337" s="14"/>
      <c r="B6337" s="14"/>
      <c r="C6337" s="14"/>
      <c r="D6337" s="16"/>
      <c r="E6337" s="16"/>
      <c r="F6337" s="14"/>
      <c r="G6337" s="14"/>
      <c r="H6337" s="14"/>
      <c r="I6337" s="15"/>
      <c r="J6337" s="77"/>
    </row>
    <row r="6338" spans="1:10" x14ac:dyDescent="0.2">
      <c r="A6338" s="14"/>
      <c r="B6338" s="14"/>
      <c r="C6338" s="14"/>
      <c r="D6338" s="16"/>
      <c r="E6338" s="16"/>
      <c r="F6338" s="14"/>
      <c r="G6338" s="14"/>
      <c r="H6338" s="14"/>
      <c r="I6338" s="15"/>
      <c r="J6338" s="77"/>
    </row>
    <row r="6339" spans="1:10" x14ac:dyDescent="0.2">
      <c r="A6339" s="14"/>
      <c r="B6339" s="14"/>
      <c r="C6339" s="14"/>
      <c r="D6339" s="16"/>
      <c r="E6339" s="16"/>
      <c r="F6339" s="14"/>
      <c r="G6339" s="14"/>
      <c r="H6339" s="14"/>
      <c r="I6339" s="15"/>
      <c r="J6339" s="77"/>
    </row>
    <row r="6340" spans="1:10" x14ac:dyDescent="0.2">
      <c r="A6340" s="14"/>
      <c r="B6340" s="14"/>
      <c r="C6340" s="14"/>
      <c r="D6340" s="16"/>
      <c r="E6340" s="16"/>
      <c r="F6340" s="14"/>
      <c r="G6340" s="14"/>
      <c r="H6340" s="14"/>
      <c r="I6340" s="15"/>
      <c r="J6340" s="77"/>
    </row>
    <row r="6341" spans="1:10" x14ac:dyDescent="0.2">
      <c r="A6341" s="14"/>
      <c r="B6341" s="14"/>
      <c r="C6341" s="14"/>
      <c r="D6341" s="16"/>
      <c r="E6341" s="16"/>
      <c r="F6341" s="14"/>
      <c r="G6341" s="14"/>
      <c r="H6341" s="14"/>
      <c r="I6341" s="15"/>
      <c r="J6341" s="77"/>
    </row>
    <row r="6342" spans="1:10" x14ac:dyDescent="0.2">
      <c r="A6342" s="14"/>
      <c r="B6342" s="14"/>
      <c r="C6342" s="14"/>
      <c r="D6342" s="16"/>
      <c r="E6342" s="16"/>
      <c r="F6342" s="14"/>
      <c r="G6342" s="14"/>
      <c r="H6342" s="14"/>
      <c r="I6342" s="15"/>
      <c r="J6342" s="77"/>
    </row>
    <row r="6343" spans="1:10" x14ac:dyDescent="0.2">
      <c r="A6343" s="14"/>
      <c r="B6343" s="14"/>
      <c r="C6343" s="14"/>
      <c r="D6343" s="16"/>
      <c r="E6343" s="16"/>
      <c r="F6343" s="14"/>
      <c r="G6343" s="14"/>
      <c r="H6343" s="14"/>
      <c r="I6343" s="15"/>
      <c r="J6343" s="77"/>
    </row>
    <row r="6344" spans="1:10" x14ac:dyDescent="0.2">
      <c r="A6344" s="14"/>
      <c r="B6344" s="14"/>
      <c r="C6344" s="14"/>
      <c r="D6344" s="16"/>
      <c r="E6344" s="16"/>
      <c r="F6344" s="14"/>
      <c r="G6344" s="14"/>
      <c r="H6344" s="14"/>
      <c r="I6344" s="15"/>
      <c r="J6344" s="77"/>
    </row>
    <row r="6345" spans="1:10" x14ac:dyDescent="0.2">
      <c r="A6345" s="14"/>
      <c r="B6345" s="14"/>
      <c r="C6345" s="14"/>
      <c r="D6345" s="16"/>
      <c r="E6345" s="16"/>
      <c r="F6345" s="14"/>
      <c r="G6345" s="14"/>
      <c r="H6345" s="14"/>
      <c r="I6345" s="15"/>
      <c r="J6345" s="77"/>
    </row>
    <row r="6346" spans="1:10" x14ac:dyDescent="0.2">
      <c r="A6346" s="14"/>
      <c r="B6346" s="14"/>
      <c r="C6346" s="14"/>
      <c r="D6346" s="16"/>
      <c r="E6346" s="16"/>
      <c r="F6346" s="14"/>
      <c r="G6346" s="14"/>
      <c r="H6346" s="14"/>
      <c r="I6346" s="15"/>
      <c r="J6346" s="77"/>
    </row>
    <row r="6347" spans="1:10" x14ac:dyDescent="0.2">
      <c r="A6347" s="14"/>
      <c r="B6347" s="14"/>
      <c r="C6347" s="14"/>
      <c r="D6347" s="16"/>
      <c r="E6347" s="16"/>
      <c r="F6347" s="14"/>
      <c r="G6347" s="14"/>
      <c r="H6347" s="14"/>
      <c r="I6347" s="15"/>
      <c r="J6347" s="77"/>
    </row>
    <row r="6348" spans="1:10" x14ac:dyDescent="0.2">
      <c r="A6348" s="14"/>
      <c r="B6348" s="14"/>
      <c r="C6348" s="14"/>
      <c r="D6348" s="16"/>
      <c r="E6348" s="16"/>
      <c r="F6348" s="14"/>
      <c r="G6348" s="14"/>
      <c r="H6348" s="14"/>
      <c r="I6348" s="15"/>
      <c r="J6348" s="77"/>
    </row>
    <row r="6349" spans="1:10" x14ac:dyDescent="0.2">
      <c r="A6349" s="14"/>
      <c r="B6349" s="14"/>
      <c r="C6349" s="14"/>
      <c r="D6349" s="16"/>
      <c r="E6349" s="16"/>
      <c r="F6349" s="14"/>
      <c r="G6349" s="14"/>
      <c r="H6349" s="14"/>
      <c r="I6349" s="15"/>
      <c r="J6349" s="77"/>
    </row>
    <row r="6350" spans="1:10" x14ac:dyDescent="0.2">
      <c r="A6350" s="14"/>
      <c r="B6350" s="14"/>
      <c r="C6350" s="14"/>
      <c r="D6350" s="16"/>
      <c r="E6350" s="16"/>
      <c r="F6350" s="14"/>
      <c r="G6350" s="14"/>
      <c r="H6350" s="14"/>
      <c r="I6350" s="15"/>
      <c r="J6350" s="77"/>
    </row>
    <row r="6351" spans="1:10" x14ac:dyDescent="0.2">
      <c r="A6351" s="14"/>
      <c r="B6351" s="14"/>
      <c r="C6351" s="14"/>
      <c r="D6351" s="16"/>
      <c r="E6351" s="16"/>
      <c r="F6351" s="14"/>
      <c r="G6351" s="14"/>
      <c r="H6351" s="14"/>
      <c r="I6351" s="15"/>
      <c r="J6351" s="77"/>
    </row>
    <row r="6352" spans="1:10" x14ac:dyDescent="0.2">
      <c r="A6352" s="14"/>
      <c r="B6352" s="14"/>
      <c r="C6352" s="14"/>
      <c r="D6352" s="16"/>
      <c r="E6352" s="16"/>
      <c r="F6352" s="14"/>
      <c r="G6352" s="14"/>
      <c r="H6352" s="14"/>
      <c r="I6352" s="15"/>
      <c r="J6352" s="77"/>
    </row>
    <row r="6353" spans="1:10" x14ac:dyDescent="0.2">
      <c r="A6353" s="14"/>
      <c r="B6353" s="14"/>
      <c r="C6353" s="14"/>
      <c r="D6353" s="16"/>
      <c r="E6353" s="16"/>
      <c r="F6353" s="14"/>
      <c r="G6353" s="14"/>
      <c r="H6353" s="14"/>
      <c r="I6353" s="15"/>
      <c r="J6353" s="77"/>
    </row>
    <row r="6354" spans="1:10" x14ac:dyDescent="0.2">
      <c r="A6354" s="14"/>
      <c r="B6354" s="14"/>
      <c r="C6354" s="14"/>
      <c r="D6354" s="16"/>
      <c r="E6354" s="16"/>
      <c r="F6354" s="14"/>
      <c r="G6354" s="14"/>
      <c r="H6354" s="14"/>
      <c r="I6354" s="15"/>
      <c r="J6354" s="77"/>
    </row>
    <row r="6355" spans="1:10" x14ac:dyDescent="0.2">
      <c r="A6355" s="14"/>
      <c r="B6355" s="14"/>
      <c r="C6355" s="14"/>
      <c r="D6355" s="16"/>
      <c r="E6355" s="16"/>
      <c r="F6355" s="14"/>
      <c r="G6355" s="14"/>
      <c r="H6355" s="14"/>
      <c r="I6355" s="15"/>
      <c r="J6355" s="77"/>
    </row>
    <row r="6356" spans="1:10" x14ac:dyDescent="0.2">
      <c r="A6356" s="14"/>
      <c r="B6356" s="14"/>
      <c r="C6356" s="14"/>
      <c r="D6356" s="16"/>
      <c r="E6356" s="16"/>
      <c r="F6356" s="14"/>
      <c r="G6356" s="14"/>
      <c r="H6356" s="14"/>
      <c r="I6356" s="15"/>
      <c r="J6356" s="77"/>
    </row>
    <row r="6357" spans="1:10" x14ac:dyDescent="0.2">
      <c r="A6357" s="14"/>
      <c r="B6357" s="14"/>
      <c r="C6357" s="14"/>
      <c r="D6357" s="16"/>
      <c r="E6357" s="16"/>
      <c r="F6357" s="14"/>
      <c r="G6357" s="14"/>
      <c r="H6357" s="14"/>
      <c r="I6357" s="15"/>
      <c r="J6357" s="77"/>
    </row>
    <row r="6358" spans="1:10" x14ac:dyDescent="0.2">
      <c r="A6358" s="14"/>
      <c r="B6358" s="14"/>
      <c r="C6358" s="14"/>
      <c r="D6358" s="16"/>
      <c r="E6358" s="16"/>
      <c r="F6358" s="14"/>
      <c r="G6358" s="14"/>
      <c r="H6358" s="14"/>
      <c r="I6358" s="15"/>
      <c r="J6358" s="77"/>
    </row>
    <row r="6359" spans="1:10" x14ac:dyDescent="0.2">
      <c r="A6359" s="14"/>
      <c r="B6359" s="14"/>
      <c r="C6359" s="14"/>
      <c r="D6359" s="16"/>
      <c r="E6359" s="16"/>
      <c r="F6359" s="14"/>
      <c r="G6359" s="14"/>
      <c r="H6359" s="14"/>
      <c r="I6359" s="15"/>
      <c r="J6359" s="77"/>
    </row>
    <row r="6360" spans="1:10" x14ac:dyDescent="0.2">
      <c r="A6360" s="14"/>
      <c r="B6360" s="14"/>
      <c r="C6360" s="14"/>
      <c r="D6360" s="16"/>
      <c r="E6360" s="16"/>
      <c r="F6360" s="14"/>
      <c r="G6360" s="14"/>
      <c r="H6360" s="14"/>
      <c r="I6360" s="15"/>
      <c r="J6360" s="77"/>
    </row>
    <row r="6361" spans="1:10" x14ac:dyDescent="0.2">
      <c r="A6361" s="14"/>
      <c r="B6361" s="14"/>
      <c r="C6361" s="14"/>
      <c r="D6361" s="16"/>
      <c r="E6361" s="16"/>
      <c r="F6361" s="14"/>
      <c r="G6361" s="14"/>
      <c r="H6361" s="14"/>
      <c r="I6361" s="15"/>
      <c r="J6361" s="77"/>
    </row>
    <row r="6362" spans="1:10" x14ac:dyDescent="0.2">
      <c r="A6362" s="14"/>
      <c r="B6362" s="14"/>
      <c r="C6362" s="14"/>
      <c r="D6362" s="16"/>
      <c r="E6362" s="16"/>
      <c r="F6362" s="14"/>
      <c r="G6362" s="14"/>
      <c r="H6362" s="14"/>
      <c r="I6362" s="15"/>
      <c r="J6362" s="77"/>
    </row>
    <row r="6363" spans="1:10" x14ac:dyDescent="0.2">
      <c r="A6363" s="14"/>
      <c r="B6363" s="14"/>
      <c r="C6363" s="14"/>
      <c r="D6363" s="16"/>
      <c r="E6363" s="16"/>
      <c r="F6363" s="14"/>
      <c r="G6363" s="14"/>
      <c r="H6363" s="14"/>
      <c r="I6363" s="15"/>
      <c r="J6363" s="77"/>
    </row>
    <row r="6364" spans="1:10" x14ac:dyDescent="0.2">
      <c r="A6364" s="14"/>
      <c r="B6364" s="14"/>
      <c r="C6364" s="14"/>
      <c r="D6364" s="16"/>
      <c r="E6364" s="16"/>
      <c r="F6364" s="14"/>
      <c r="G6364" s="14"/>
      <c r="H6364" s="14"/>
      <c r="I6364" s="15"/>
      <c r="J6364" s="77"/>
    </row>
    <row r="6365" spans="1:10" x14ac:dyDescent="0.2">
      <c r="A6365" s="14"/>
      <c r="B6365" s="14"/>
      <c r="C6365" s="14"/>
      <c r="D6365" s="16"/>
      <c r="E6365" s="16"/>
      <c r="F6365" s="14"/>
      <c r="G6365" s="14"/>
      <c r="H6365" s="14"/>
      <c r="I6365" s="15"/>
      <c r="J6365" s="77"/>
    </row>
    <row r="6366" spans="1:10" x14ac:dyDescent="0.2">
      <c r="A6366" s="14"/>
      <c r="B6366" s="14"/>
      <c r="C6366" s="14"/>
      <c r="D6366" s="16"/>
      <c r="E6366" s="16"/>
      <c r="F6366" s="14"/>
      <c r="G6366" s="14"/>
      <c r="H6366" s="14"/>
      <c r="I6366" s="15"/>
      <c r="J6366" s="77"/>
    </row>
    <row r="6367" spans="1:10" x14ac:dyDescent="0.2">
      <c r="A6367" s="14"/>
      <c r="B6367" s="14"/>
      <c r="C6367" s="14"/>
      <c r="D6367" s="16"/>
      <c r="E6367" s="16"/>
      <c r="F6367" s="14"/>
      <c r="G6367" s="14"/>
      <c r="H6367" s="14"/>
      <c r="I6367" s="15"/>
      <c r="J6367" s="77"/>
    </row>
    <row r="6368" spans="1:10" x14ac:dyDescent="0.2">
      <c r="A6368" s="14"/>
      <c r="B6368" s="14"/>
      <c r="C6368" s="14"/>
      <c r="D6368" s="16"/>
      <c r="E6368" s="16"/>
      <c r="F6368" s="14"/>
      <c r="G6368" s="14"/>
      <c r="H6368" s="14"/>
      <c r="I6368" s="15"/>
      <c r="J6368" s="77"/>
    </row>
    <row r="6369" spans="1:10" x14ac:dyDescent="0.2">
      <c r="A6369" s="14"/>
      <c r="B6369" s="14"/>
      <c r="C6369" s="14"/>
      <c r="D6369" s="16"/>
      <c r="E6369" s="16"/>
      <c r="F6369" s="14"/>
      <c r="G6369" s="14"/>
      <c r="H6369" s="14"/>
      <c r="I6369" s="15"/>
      <c r="J6369" s="77"/>
    </row>
    <row r="6370" spans="1:10" x14ac:dyDescent="0.2">
      <c r="A6370" s="14"/>
      <c r="B6370" s="14"/>
      <c r="C6370" s="14"/>
      <c r="D6370" s="16"/>
      <c r="E6370" s="16"/>
      <c r="F6370" s="14"/>
      <c r="G6370" s="14"/>
      <c r="H6370" s="14"/>
      <c r="I6370" s="15"/>
      <c r="J6370" s="77"/>
    </row>
    <row r="6371" spans="1:10" x14ac:dyDescent="0.2">
      <c r="A6371" s="14"/>
      <c r="B6371" s="14"/>
      <c r="C6371" s="14"/>
      <c r="D6371" s="16"/>
      <c r="E6371" s="16"/>
      <c r="F6371" s="14"/>
      <c r="G6371" s="14"/>
      <c r="H6371" s="14"/>
      <c r="I6371" s="15"/>
      <c r="J6371" s="77"/>
    </row>
    <row r="6372" spans="1:10" x14ac:dyDescent="0.2">
      <c r="A6372" s="14"/>
      <c r="B6372" s="14"/>
      <c r="C6372" s="14"/>
      <c r="D6372" s="16"/>
      <c r="E6372" s="16"/>
      <c r="F6372" s="14"/>
      <c r="G6372" s="14"/>
      <c r="H6372" s="14"/>
      <c r="I6372" s="15"/>
      <c r="J6372" s="77"/>
    </row>
    <row r="6373" spans="1:10" x14ac:dyDescent="0.2">
      <c r="A6373" s="14"/>
      <c r="B6373" s="14"/>
      <c r="C6373" s="14"/>
      <c r="D6373" s="16"/>
      <c r="E6373" s="16"/>
      <c r="F6373" s="14"/>
      <c r="G6373" s="14"/>
      <c r="H6373" s="14"/>
      <c r="I6373" s="15"/>
      <c r="J6373" s="77"/>
    </row>
    <row r="6374" spans="1:10" x14ac:dyDescent="0.2">
      <c r="A6374" s="14"/>
      <c r="B6374" s="14"/>
      <c r="C6374" s="14"/>
      <c r="D6374" s="16"/>
      <c r="E6374" s="16"/>
      <c r="F6374" s="14"/>
      <c r="G6374" s="14"/>
      <c r="H6374" s="14"/>
      <c r="I6374" s="15"/>
      <c r="J6374" s="77"/>
    </row>
    <row r="6375" spans="1:10" x14ac:dyDescent="0.2">
      <c r="A6375" s="14"/>
      <c r="B6375" s="14"/>
      <c r="C6375" s="14"/>
      <c r="D6375" s="16"/>
      <c r="E6375" s="16"/>
      <c r="F6375" s="14"/>
      <c r="G6375" s="14"/>
      <c r="H6375" s="14"/>
      <c r="I6375" s="15"/>
      <c r="J6375" s="77"/>
    </row>
    <row r="6376" spans="1:10" x14ac:dyDescent="0.2">
      <c r="A6376" s="14"/>
      <c r="B6376" s="14"/>
      <c r="C6376" s="14"/>
      <c r="D6376" s="16"/>
      <c r="E6376" s="16"/>
      <c r="F6376" s="14"/>
      <c r="G6376" s="14"/>
      <c r="H6376" s="14"/>
      <c r="I6376" s="15"/>
      <c r="J6376" s="77"/>
    </row>
    <row r="6377" spans="1:10" x14ac:dyDescent="0.2">
      <c r="A6377" s="14"/>
      <c r="B6377" s="14"/>
      <c r="C6377" s="14"/>
      <c r="D6377" s="16"/>
      <c r="E6377" s="16"/>
      <c r="F6377" s="14"/>
      <c r="G6377" s="14"/>
      <c r="H6377" s="14"/>
      <c r="I6377" s="15"/>
      <c r="J6377" s="77"/>
    </row>
    <row r="6378" spans="1:10" x14ac:dyDescent="0.2">
      <c r="A6378" s="14"/>
      <c r="B6378" s="14"/>
      <c r="C6378" s="14"/>
      <c r="D6378" s="16"/>
      <c r="E6378" s="16"/>
      <c r="F6378" s="14"/>
      <c r="G6378" s="14"/>
      <c r="H6378" s="14"/>
      <c r="I6378" s="15"/>
      <c r="J6378" s="77"/>
    </row>
    <row r="6379" spans="1:10" x14ac:dyDescent="0.2">
      <c r="A6379" s="14"/>
      <c r="B6379" s="14"/>
      <c r="C6379" s="14"/>
      <c r="D6379" s="16"/>
      <c r="E6379" s="16"/>
      <c r="F6379" s="14"/>
      <c r="G6379" s="14"/>
      <c r="H6379" s="14"/>
      <c r="I6379" s="15"/>
      <c r="J6379" s="77"/>
    </row>
    <row r="6380" spans="1:10" x14ac:dyDescent="0.2">
      <c r="A6380" s="14"/>
      <c r="B6380" s="14"/>
      <c r="C6380" s="14"/>
      <c r="D6380" s="16"/>
      <c r="E6380" s="16"/>
      <c r="F6380" s="14"/>
      <c r="G6380" s="14"/>
      <c r="H6380" s="14"/>
      <c r="I6380" s="15"/>
      <c r="J6380" s="77"/>
    </row>
    <row r="6381" spans="1:10" x14ac:dyDescent="0.2">
      <c r="A6381" s="14"/>
      <c r="B6381" s="14"/>
      <c r="C6381" s="14"/>
      <c r="D6381" s="16"/>
      <c r="E6381" s="16"/>
      <c r="F6381" s="14"/>
      <c r="G6381" s="14"/>
      <c r="H6381" s="14"/>
      <c r="I6381" s="15"/>
      <c r="J6381" s="77"/>
    </row>
    <row r="6382" spans="1:10" x14ac:dyDescent="0.2">
      <c r="A6382" s="14"/>
      <c r="B6382" s="14"/>
      <c r="C6382" s="14"/>
      <c r="D6382" s="16"/>
      <c r="E6382" s="16"/>
      <c r="F6382" s="14"/>
      <c r="G6382" s="14"/>
      <c r="H6382" s="14"/>
      <c r="I6382" s="15"/>
      <c r="J6382" s="77"/>
    </row>
    <row r="6383" spans="1:10" x14ac:dyDescent="0.2">
      <c r="A6383" s="14"/>
      <c r="B6383" s="14"/>
      <c r="C6383" s="14"/>
      <c r="D6383" s="16"/>
      <c r="E6383" s="16"/>
      <c r="F6383" s="14"/>
      <c r="G6383" s="14"/>
      <c r="H6383" s="14"/>
      <c r="I6383" s="15"/>
      <c r="J6383" s="77"/>
    </row>
    <row r="6384" spans="1:10" x14ac:dyDescent="0.2">
      <c r="A6384" s="14"/>
      <c r="B6384" s="14"/>
      <c r="C6384" s="14"/>
      <c r="D6384" s="16"/>
      <c r="E6384" s="16"/>
      <c r="F6384" s="14"/>
      <c r="G6384" s="14"/>
      <c r="H6384" s="14"/>
      <c r="I6384" s="15"/>
      <c r="J6384" s="77"/>
    </row>
    <row r="6385" spans="1:10" x14ac:dyDescent="0.2">
      <c r="A6385" s="14"/>
      <c r="B6385" s="14"/>
      <c r="C6385" s="14"/>
      <c r="D6385" s="16"/>
      <c r="E6385" s="16"/>
      <c r="F6385" s="14"/>
      <c r="G6385" s="14"/>
      <c r="H6385" s="14"/>
      <c r="I6385" s="15"/>
      <c r="J6385" s="77"/>
    </row>
    <row r="6386" spans="1:10" x14ac:dyDescent="0.2">
      <c r="A6386" s="14"/>
      <c r="B6386" s="14"/>
      <c r="C6386" s="14"/>
      <c r="D6386" s="16"/>
      <c r="E6386" s="16"/>
      <c r="F6386" s="14"/>
      <c r="G6386" s="14"/>
      <c r="H6386" s="14"/>
      <c r="I6386" s="15"/>
      <c r="J6386" s="77"/>
    </row>
    <row r="6387" spans="1:10" x14ac:dyDescent="0.2">
      <c r="A6387" s="14"/>
      <c r="B6387" s="14"/>
      <c r="C6387" s="14"/>
      <c r="D6387" s="16"/>
      <c r="E6387" s="16"/>
      <c r="F6387" s="14"/>
      <c r="G6387" s="14"/>
      <c r="H6387" s="14"/>
      <c r="I6387" s="15"/>
      <c r="J6387" s="77"/>
    </row>
    <row r="6388" spans="1:10" x14ac:dyDescent="0.2">
      <c r="A6388" s="14"/>
      <c r="B6388" s="14"/>
      <c r="C6388" s="14"/>
      <c r="D6388" s="16"/>
      <c r="E6388" s="16"/>
      <c r="F6388" s="14"/>
      <c r="G6388" s="14"/>
      <c r="H6388" s="14"/>
      <c r="I6388" s="15"/>
      <c r="J6388" s="77"/>
    </row>
    <row r="6389" spans="1:10" x14ac:dyDescent="0.2">
      <c r="A6389" s="14"/>
      <c r="B6389" s="14"/>
      <c r="C6389" s="14"/>
      <c r="D6389" s="16"/>
      <c r="E6389" s="16"/>
      <c r="F6389" s="14"/>
      <c r="G6389" s="14"/>
      <c r="H6389" s="14"/>
      <c r="I6389" s="15"/>
      <c r="J6389" s="77"/>
    </row>
    <row r="6390" spans="1:10" x14ac:dyDescent="0.2">
      <c r="A6390" s="14"/>
      <c r="B6390" s="14"/>
      <c r="C6390" s="14"/>
      <c r="D6390" s="16"/>
      <c r="E6390" s="16"/>
      <c r="F6390" s="14"/>
      <c r="G6390" s="14"/>
      <c r="H6390" s="14"/>
      <c r="I6390" s="15"/>
      <c r="J6390" s="77"/>
    </row>
    <row r="6391" spans="1:10" x14ac:dyDescent="0.2">
      <c r="A6391" s="14"/>
      <c r="B6391" s="14"/>
      <c r="C6391" s="14"/>
      <c r="D6391" s="16"/>
      <c r="E6391" s="16"/>
      <c r="F6391" s="14"/>
      <c r="G6391" s="14"/>
      <c r="H6391" s="14"/>
      <c r="I6391" s="15"/>
      <c r="J6391" s="77"/>
    </row>
    <row r="6392" spans="1:10" x14ac:dyDescent="0.2">
      <c r="A6392" s="14"/>
      <c r="B6392" s="14"/>
      <c r="C6392" s="14"/>
      <c r="D6392" s="16"/>
      <c r="E6392" s="16"/>
      <c r="F6392" s="14"/>
      <c r="G6392" s="14"/>
      <c r="H6392" s="14"/>
      <c r="I6392" s="15"/>
      <c r="J6392" s="77"/>
    </row>
    <row r="6393" spans="1:10" x14ac:dyDescent="0.2">
      <c r="A6393" s="14"/>
      <c r="B6393" s="14"/>
      <c r="C6393" s="14"/>
      <c r="D6393" s="16"/>
      <c r="E6393" s="16"/>
      <c r="F6393" s="14"/>
      <c r="G6393" s="14"/>
      <c r="H6393" s="14"/>
      <c r="I6393" s="15"/>
      <c r="J6393" s="77"/>
    </row>
    <row r="6394" spans="1:10" x14ac:dyDescent="0.2">
      <c r="A6394" s="14"/>
      <c r="B6394" s="14"/>
      <c r="C6394" s="14"/>
      <c r="D6394" s="16"/>
      <c r="E6394" s="16"/>
      <c r="F6394" s="14"/>
      <c r="G6394" s="14"/>
      <c r="H6394" s="14"/>
      <c r="I6394" s="15"/>
      <c r="J6394" s="77"/>
    </row>
    <row r="6395" spans="1:10" x14ac:dyDescent="0.2">
      <c r="A6395" s="14"/>
      <c r="B6395" s="14"/>
      <c r="C6395" s="14"/>
      <c r="D6395" s="16"/>
      <c r="E6395" s="16"/>
      <c r="F6395" s="14"/>
      <c r="G6395" s="14"/>
      <c r="H6395" s="14"/>
      <c r="I6395" s="15"/>
      <c r="J6395" s="77"/>
    </row>
    <row r="6396" spans="1:10" x14ac:dyDescent="0.2">
      <c r="A6396" s="14"/>
      <c r="B6396" s="14"/>
      <c r="C6396" s="14"/>
      <c r="D6396" s="16"/>
      <c r="E6396" s="16"/>
      <c r="F6396" s="14"/>
      <c r="G6396" s="14"/>
      <c r="H6396" s="14"/>
      <c r="I6396" s="15"/>
      <c r="J6396" s="77"/>
    </row>
    <row r="6397" spans="1:10" x14ac:dyDescent="0.2">
      <c r="A6397" s="14"/>
      <c r="B6397" s="14"/>
      <c r="C6397" s="14"/>
      <c r="D6397" s="16"/>
      <c r="E6397" s="16"/>
      <c r="F6397" s="14"/>
      <c r="G6397" s="14"/>
      <c r="H6397" s="14"/>
      <c r="I6397" s="15"/>
      <c r="J6397" s="77"/>
    </row>
    <row r="6398" spans="1:10" x14ac:dyDescent="0.2">
      <c r="A6398" s="14"/>
      <c r="B6398" s="14"/>
      <c r="C6398" s="14"/>
      <c r="D6398" s="16"/>
      <c r="E6398" s="16"/>
      <c r="F6398" s="14"/>
      <c r="G6398" s="14"/>
      <c r="H6398" s="14"/>
      <c r="I6398" s="15"/>
      <c r="J6398" s="77"/>
    </row>
    <row r="6399" spans="1:10" x14ac:dyDescent="0.2">
      <c r="A6399" s="14"/>
      <c r="B6399" s="14"/>
      <c r="C6399" s="14"/>
      <c r="D6399" s="16"/>
      <c r="E6399" s="16"/>
      <c r="F6399" s="14"/>
      <c r="G6399" s="14"/>
      <c r="H6399" s="14"/>
      <c r="I6399" s="15"/>
      <c r="J6399" s="77"/>
    </row>
    <row r="6400" spans="1:10" x14ac:dyDescent="0.2">
      <c r="A6400" s="14"/>
      <c r="B6400" s="14"/>
      <c r="C6400" s="14"/>
      <c r="D6400" s="16"/>
      <c r="E6400" s="16"/>
      <c r="F6400" s="14"/>
      <c r="G6400" s="14"/>
      <c r="H6400" s="14"/>
      <c r="I6400" s="15"/>
      <c r="J6400" s="77"/>
    </row>
    <row r="6401" spans="1:10" x14ac:dyDescent="0.2">
      <c r="A6401" s="14"/>
      <c r="B6401" s="14"/>
      <c r="C6401" s="14"/>
      <c r="D6401" s="16"/>
      <c r="E6401" s="16"/>
      <c r="F6401" s="14"/>
      <c r="G6401" s="14"/>
      <c r="H6401" s="14"/>
      <c r="I6401" s="15"/>
      <c r="J6401" s="77"/>
    </row>
    <row r="6402" spans="1:10" x14ac:dyDescent="0.2">
      <c r="A6402" s="14"/>
      <c r="B6402" s="14"/>
      <c r="C6402" s="14"/>
      <c r="D6402" s="16"/>
      <c r="E6402" s="16"/>
      <c r="F6402" s="14"/>
      <c r="G6402" s="14"/>
      <c r="H6402" s="14"/>
      <c r="I6402" s="15"/>
      <c r="J6402" s="77"/>
    </row>
    <row r="6403" spans="1:10" x14ac:dyDescent="0.2">
      <c r="A6403" s="14"/>
      <c r="B6403" s="14"/>
      <c r="C6403" s="14"/>
      <c r="D6403" s="16"/>
      <c r="E6403" s="16"/>
      <c r="F6403" s="14"/>
      <c r="G6403" s="14"/>
      <c r="H6403" s="14"/>
      <c r="I6403" s="15"/>
      <c r="J6403" s="77"/>
    </row>
    <row r="6404" spans="1:10" x14ac:dyDescent="0.2">
      <c r="A6404" s="14"/>
      <c r="B6404" s="14"/>
      <c r="C6404" s="14"/>
      <c r="D6404" s="16"/>
      <c r="E6404" s="16"/>
      <c r="F6404" s="14"/>
      <c r="G6404" s="14"/>
      <c r="H6404" s="14"/>
      <c r="I6404" s="15"/>
      <c r="J6404" s="77"/>
    </row>
    <row r="6405" spans="1:10" x14ac:dyDescent="0.2">
      <c r="A6405" s="14"/>
      <c r="B6405" s="14"/>
      <c r="C6405" s="14"/>
      <c r="D6405" s="16"/>
      <c r="E6405" s="16"/>
      <c r="F6405" s="14"/>
      <c r="G6405" s="14"/>
      <c r="H6405" s="14"/>
      <c r="I6405" s="15"/>
      <c r="J6405" s="77"/>
    </row>
    <row r="6406" spans="1:10" x14ac:dyDescent="0.2">
      <c r="A6406" s="14"/>
      <c r="B6406" s="14"/>
      <c r="C6406" s="14"/>
      <c r="D6406" s="16"/>
      <c r="E6406" s="16"/>
      <c r="F6406" s="14"/>
      <c r="G6406" s="14"/>
      <c r="H6406" s="14"/>
      <c r="I6406" s="15"/>
      <c r="J6406" s="77"/>
    </row>
    <row r="6407" spans="1:10" x14ac:dyDescent="0.2">
      <c r="A6407" s="14"/>
      <c r="B6407" s="14"/>
      <c r="C6407" s="14"/>
      <c r="D6407" s="16"/>
      <c r="E6407" s="16"/>
      <c r="F6407" s="14"/>
      <c r="G6407" s="14"/>
      <c r="H6407" s="14"/>
      <c r="I6407" s="15"/>
      <c r="J6407" s="77"/>
    </row>
    <row r="6408" spans="1:10" x14ac:dyDescent="0.2">
      <c r="A6408" s="14"/>
      <c r="B6408" s="14"/>
      <c r="C6408" s="14"/>
      <c r="D6408" s="16"/>
      <c r="E6408" s="16"/>
      <c r="F6408" s="14"/>
      <c r="G6408" s="14"/>
      <c r="H6408" s="14"/>
      <c r="I6408" s="15"/>
      <c r="J6408" s="77"/>
    </row>
    <row r="6409" spans="1:10" x14ac:dyDescent="0.2">
      <c r="A6409" s="14"/>
      <c r="B6409" s="14"/>
      <c r="C6409" s="14"/>
      <c r="D6409" s="16"/>
      <c r="E6409" s="16"/>
      <c r="F6409" s="14"/>
      <c r="G6409" s="14"/>
      <c r="H6409" s="14"/>
      <c r="I6409" s="15"/>
      <c r="J6409" s="77"/>
    </row>
    <row r="6410" spans="1:10" x14ac:dyDescent="0.2">
      <c r="A6410" s="14"/>
      <c r="B6410" s="14"/>
      <c r="C6410" s="14"/>
      <c r="D6410" s="16"/>
      <c r="E6410" s="16"/>
      <c r="F6410" s="14"/>
      <c r="G6410" s="14"/>
      <c r="H6410" s="14"/>
      <c r="I6410" s="15"/>
      <c r="J6410" s="77"/>
    </row>
    <row r="6411" spans="1:10" x14ac:dyDescent="0.2">
      <c r="A6411" s="14"/>
      <c r="B6411" s="14"/>
      <c r="C6411" s="14"/>
      <c r="D6411" s="16"/>
      <c r="E6411" s="16"/>
      <c r="F6411" s="14"/>
      <c r="G6411" s="14"/>
      <c r="H6411" s="14"/>
      <c r="I6411" s="15"/>
      <c r="J6411" s="77"/>
    </row>
    <row r="6412" spans="1:10" x14ac:dyDescent="0.2">
      <c r="A6412" s="14"/>
      <c r="B6412" s="14"/>
      <c r="C6412" s="14"/>
      <c r="D6412" s="16"/>
      <c r="E6412" s="16"/>
      <c r="F6412" s="14"/>
      <c r="G6412" s="14"/>
      <c r="H6412" s="14"/>
      <c r="I6412" s="15"/>
      <c r="J6412" s="77"/>
    </row>
    <row r="6413" spans="1:10" x14ac:dyDescent="0.2">
      <c r="A6413" s="14"/>
      <c r="B6413" s="14"/>
      <c r="C6413" s="14"/>
      <c r="D6413" s="16"/>
      <c r="E6413" s="16"/>
      <c r="F6413" s="14"/>
      <c r="G6413" s="14"/>
      <c r="H6413" s="14"/>
      <c r="I6413" s="15"/>
      <c r="J6413" s="77"/>
    </row>
    <row r="6414" spans="1:10" x14ac:dyDescent="0.2">
      <c r="A6414" s="14"/>
      <c r="B6414" s="14"/>
      <c r="C6414" s="14"/>
      <c r="D6414" s="16"/>
      <c r="E6414" s="16"/>
      <c r="F6414" s="14"/>
      <c r="G6414" s="14"/>
      <c r="H6414" s="14"/>
      <c r="I6414" s="15"/>
      <c r="J6414" s="77"/>
    </row>
    <row r="6415" spans="1:10" x14ac:dyDescent="0.2">
      <c r="A6415" s="14"/>
      <c r="B6415" s="14"/>
      <c r="C6415" s="14"/>
      <c r="D6415" s="16"/>
      <c r="E6415" s="16"/>
      <c r="F6415" s="14"/>
      <c r="G6415" s="14"/>
      <c r="H6415" s="14"/>
      <c r="I6415" s="15"/>
      <c r="J6415" s="77"/>
    </row>
    <row r="6416" spans="1:10" x14ac:dyDescent="0.2">
      <c r="A6416" s="14"/>
      <c r="B6416" s="14"/>
      <c r="C6416" s="14"/>
      <c r="D6416" s="16"/>
      <c r="E6416" s="16"/>
      <c r="F6416" s="14"/>
      <c r="G6416" s="14"/>
      <c r="H6416" s="14"/>
      <c r="I6416" s="15"/>
      <c r="J6416" s="77"/>
    </row>
    <row r="6417" spans="1:10" x14ac:dyDescent="0.2">
      <c r="A6417" s="14"/>
      <c r="B6417" s="14"/>
      <c r="C6417" s="14"/>
      <c r="D6417" s="16"/>
      <c r="E6417" s="16"/>
      <c r="F6417" s="14"/>
      <c r="G6417" s="14"/>
      <c r="H6417" s="14"/>
      <c r="I6417" s="15"/>
      <c r="J6417" s="77"/>
    </row>
    <row r="6418" spans="1:10" x14ac:dyDescent="0.2">
      <c r="A6418" s="14"/>
      <c r="B6418" s="14"/>
      <c r="C6418" s="14"/>
      <c r="D6418" s="16"/>
      <c r="E6418" s="16"/>
      <c r="F6418" s="14"/>
      <c r="G6418" s="14"/>
      <c r="H6418" s="14"/>
      <c r="I6418" s="15"/>
      <c r="J6418" s="77"/>
    </row>
    <row r="6419" spans="1:10" x14ac:dyDescent="0.2">
      <c r="A6419" s="14"/>
      <c r="B6419" s="14"/>
      <c r="C6419" s="14"/>
      <c r="D6419" s="16"/>
      <c r="E6419" s="16"/>
      <c r="F6419" s="14"/>
      <c r="G6419" s="14"/>
      <c r="H6419" s="14"/>
      <c r="I6419" s="15"/>
      <c r="J6419" s="77"/>
    </row>
    <row r="6420" spans="1:10" x14ac:dyDescent="0.2">
      <c r="A6420" s="14"/>
      <c r="B6420" s="14"/>
      <c r="C6420" s="14"/>
      <c r="D6420" s="16"/>
      <c r="E6420" s="16"/>
      <c r="F6420" s="14"/>
      <c r="G6420" s="14"/>
      <c r="H6420" s="14"/>
      <c r="I6420" s="15"/>
      <c r="J6420" s="77"/>
    </row>
    <row r="6421" spans="1:10" x14ac:dyDescent="0.2">
      <c r="A6421" s="14"/>
      <c r="B6421" s="14"/>
      <c r="C6421" s="14"/>
      <c r="D6421" s="16"/>
      <c r="E6421" s="16"/>
      <c r="F6421" s="14"/>
      <c r="G6421" s="14"/>
      <c r="H6421" s="14"/>
      <c r="I6421" s="15"/>
      <c r="J6421" s="77"/>
    </row>
    <row r="6422" spans="1:10" x14ac:dyDescent="0.2">
      <c r="A6422" s="14"/>
      <c r="B6422" s="14"/>
      <c r="C6422" s="14"/>
      <c r="D6422" s="16"/>
      <c r="E6422" s="16"/>
      <c r="F6422" s="14"/>
      <c r="G6422" s="14"/>
      <c r="H6422" s="14"/>
      <c r="I6422" s="15"/>
      <c r="J6422" s="77"/>
    </row>
    <row r="6423" spans="1:10" x14ac:dyDescent="0.2">
      <c r="A6423" s="14"/>
      <c r="B6423" s="14"/>
      <c r="C6423" s="14"/>
      <c r="D6423" s="16"/>
      <c r="E6423" s="16"/>
      <c r="F6423" s="14"/>
      <c r="G6423" s="14"/>
      <c r="H6423" s="14"/>
      <c r="I6423" s="15"/>
      <c r="J6423" s="77"/>
    </row>
    <row r="6424" spans="1:10" x14ac:dyDescent="0.2">
      <c r="A6424" s="14"/>
      <c r="B6424" s="14"/>
      <c r="C6424" s="14"/>
      <c r="D6424" s="16"/>
      <c r="E6424" s="16"/>
      <c r="F6424" s="14"/>
      <c r="G6424" s="14"/>
      <c r="H6424" s="14"/>
      <c r="I6424" s="15"/>
      <c r="J6424" s="77"/>
    </row>
    <row r="6425" spans="1:10" x14ac:dyDescent="0.2">
      <c r="A6425" s="14"/>
      <c r="B6425" s="14"/>
      <c r="C6425" s="14"/>
      <c r="D6425" s="16"/>
      <c r="E6425" s="16"/>
      <c r="F6425" s="14"/>
      <c r="G6425" s="14"/>
      <c r="H6425" s="14"/>
      <c r="I6425" s="15"/>
      <c r="J6425" s="77"/>
    </row>
    <row r="6426" spans="1:10" x14ac:dyDescent="0.2">
      <c r="A6426" s="14"/>
      <c r="B6426" s="14"/>
      <c r="C6426" s="14"/>
      <c r="D6426" s="16"/>
      <c r="E6426" s="16"/>
      <c r="F6426" s="14"/>
      <c r="G6426" s="14"/>
      <c r="H6426" s="14"/>
      <c r="I6426" s="15"/>
      <c r="J6426" s="77"/>
    </row>
    <row r="6427" spans="1:10" x14ac:dyDescent="0.2">
      <c r="A6427" s="14"/>
      <c r="B6427" s="14"/>
      <c r="C6427" s="14"/>
      <c r="D6427" s="16"/>
      <c r="E6427" s="16"/>
      <c r="F6427" s="14"/>
      <c r="G6427" s="14"/>
      <c r="H6427" s="14"/>
      <c r="I6427" s="15"/>
      <c r="J6427" s="77"/>
    </row>
    <row r="6428" spans="1:10" x14ac:dyDescent="0.2">
      <c r="A6428" s="14"/>
      <c r="B6428" s="14"/>
      <c r="C6428" s="14"/>
      <c r="D6428" s="16"/>
      <c r="E6428" s="16"/>
      <c r="F6428" s="14"/>
      <c r="G6428" s="14"/>
      <c r="H6428" s="14"/>
      <c r="I6428" s="15"/>
      <c r="J6428" s="77"/>
    </row>
    <row r="6429" spans="1:10" x14ac:dyDescent="0.2">
      <c r="A6429" s="14"/>
      <c r="B6429" s="14"/>
      <c r="C6429" s="14"/>
      <c r="D6429" s="16"/>
      <c r="E6429" s="16"/>
      <c r="F6429" s="14"/>
      <c r="G6429" s="14"/>
      <c r="H6429" s="14"/>
      <c r="I6429" s="15"/>
      <c r="J6429" s="77"/>
    </row>
    <row r="6430" spans="1:10" x14ac:dyDescent="0.2">
      <c r="A6430" s="14"/>
      <c r="B6430" s="14"/>
      <c r="C6430" s="14"/>
      <c r="D6430" s="16"/>
      <c r="E6430" s="16"/>
      <c r="F6430" s="14"/>
      <c r="G6430" s="14"/>
      <c r="H6430" s="14"/>
      <c r="I6430" s="15"/>
      <c r="J6430" s="77"/>
    </row>
    <row r="6431" spans="1:10" x14ac:dyDescent="0.2">
      <c r="A6431" s="14"/>
      <c r="B6431" s="14"/>
      <c r="C6431" s="14"/>
      <c r="D6431" s="16"/>
      <c r="E6431" s="16"/>
      <c r="F6431" s="14"/>
      <c r="G6431" s="14"/>
      <c r="H6431" s="14"/>
      <c r="I6431" s="15"/>
      <c r="J6431" s="77"/>
    </row>
    <row r="6432" spans="1:10" x14ac:dyDescent="0.2">
      <c r="A6432" s="14"/>
      <c r="B6432" s="14"/>
      <c r="C6432" s="14"/>
      <c r="D6432" s="16"/>
      <c r="E6432" s="16"/>
      <c r="F6432" s="14"/>
      <c r="G6432" s="14"/>
      <c r="H6432" s="14"/>
      <c r="I6432" s="15"/>
      <c r="J6432" s="77"/>
    </row>
    <row r="6433" spans="1:10" x14ac:dyDescent="0.2">
      <c r="A6433" s="14"/>
      <c r="B6433" s="14"/>
      <c r="C6433" s="14"/>
      <c r="D6433" s="16"/>
      <c r="E6433" s="16"/>
      <c r="F6433" s="14"/>
      <c r="G6433" s="14"/>
      <c r="H6433" s="14"/>
      <c r="I6433" s="15"/>
      <c r="J6433" s="77"/>
    </row>
    <row r="6434" spans="1:10" x14ac:dyDescent="0.2">
      <c r="A6434" s="14"/>
      <c r="B6434" s="14"/>
      <c r="C6434" s="14"/>
      <c r="D6434" s="16"/>
      <c r="E6434" s="16"/>
      <c r="F6434" s="14"/>
      <c r="G6434" s="14"/>
      <c r="H6434" s="14"/>
      <c r="I6434" s="15"/>
      <c r="J6434" s="77"/>
    </row>
    <row r="6435" spans="1:10" x14ac:dyDescent="0.2">
      <c r="A6435" s="14"/>
      <c r="B6435" s="14"/>
      <c r="C6435" s="14"/>
      <c r="D6435" s="16"/>
      <c r="E6435" s="16"/>
      <c r="F6435" s="14"/>
      <c r="G6435" s="14"/>
      <c r="H6435" s="14"/>
      <c r="I6435" s="15"/>
      <c r="J6435" s="77"/>
    </row>
    <row r="6436" spans="1:10" x14ac:dyDescent="0.2">
      <c r="A6436" s="14"/>
      <c r="B6436" s="14"/>
      <c r="C6436" s="14"/>
      <c r="D6436" s="16"/>
      <c r="E6436" s="16"/>
      <c r="F6436" s="14"/>
      <c r="G6436" s="14"/>
      <c r="H6436" s="14"/>
      <c r="I6436" s="15"/>
      <c r="J6436" s="77"/>
    </row>
    <row r="6437" spans="1:10" x14ac:dyDescent="0.2">
      <c r="A6437" s="14"/>
      <c r="B6437" s="14"/>
      <c r="C6437" s="14"/>
      <c r="D6437" s="16"/>
      <c r="E6437" s="16"/>
      <c r="F6437" s="14"/>
      <c r="G6437" s="14"/>
      <c r="H6437" s="14"/>
      <c r="I6437" s="15"/>
      <c r="J6437" s="77"/>
    </row>
    <row r="6438" spans="1:10" x14ac:dyDescent="0.2">
      <c r="A6438" s="14"/>
      <c r="B6438" s="14"/>
      <c r="C6438" s="14"/>
      <c r="D6438" s="16"/>
      <c r="E6438" s="16"/>
      <c r="F6438" s="14"/>
      <c r="G6438" s="14"/>
      <c r="H6438" s="14"/>
      <c r="I6438" s="15"/>
      <c r="J6438" s="77"/>
    </row>
    <row r="6439" spans="1:10" x14ac:dyDescent="0.2">
      <c r="A6439" s="14"/>
      <c r="B6439" s="14"/>
      <c r="C6439" s="14"/>
      <c r="D6439" s="16"/>
      <c r="E6439" s="16"/>
      <c r="F6439" s="14"/>
      <c r="G6439" s="14"/>
      <c r="H6439" s="14"/>
      <c r="I6439" s="15"/>
      <c r="J6439" s="77"/>
    </row>
    <row r="6440" spans="1:10" x14ac:dyDescent="0.2">
      <c r="A6440" s="14"/>
      <c r="B6440" s="14"/>
      <c r="C6440" s="14"/>
      <c r="D6440" s="16"/>
      <c r="E6440" s="16"/>
      <c r="F6440" s="14"/>
      <c r="G6440" s="14"/>
      <c r="H6440" s="14"/>
      <c r="I6440" s="15"/>
      <c r="J6440" s="77"/>
    </row>
    <row r="6441" spans="1:10" x14ac:dyDescent="0.2">
      <c r="A6441" s="14"/>
      <c r="B6441" s="14"/>
      <c r="C6441" s="14"/>
      <c r="D6441" s="16"/>
      <c r="E6441" s="16"/>
      <c r="F6441" s="14"/>
      <c r="G6441" s="14"/>
      <c r="H6441" s="14"/>
      <c r="I6441" s="15"/>
      <c r="J6441" s="77"/>
    </row>
    <row r="6442" spans="1:10" x14ac:dyDescent="0.2">
      <c r="A6442" s="14"/>
      <c r="B6442" s="14"/>
      <c r="C6442" s="14"/>
      <c r="D6442" s="16"/>
      <c r="E6442" s="16"/>
      <c r="F6442" s="14"/>
      <c r="G6442" s="14"/>
      <c r="H6442" s="14"/>
      <c r="I6442" s="15"/>
      <c r="J6442" s="77"/>
    </row>
    <row r="6443" spans="1:10" x14ac:dyDescent="0.2">
      <c r="A6443" s="14"/>
      <c r="B6443" s="14"/>
      <c r="C6443" s="14"/>
      <c r="D6443" s="16"/>
      <c r="E6443" s="16"/>
      <c r="F6443" s="14"/>
      <c r="G6443" s="14"/>
      <c r="H6443" s="14"/>
      <c r="I6443" s="15"/>
      <c r="J6443" s="77"/>
    </row>
    <row r="6444" spans="1:10" x14ac:dyDescent="0.2">
      <c r="A6444" s="14"/>
      <c r="B6444" s="14"/>
      <c r="C6444" s="14"/>
      <c r="D6444" s="16"/>
      <c r="E6444" s="16"/>
      <c r="F6444" s="14"/>
      <c r="G6444" s="14"/>
      <c r="H6444" s="14"/>
      <c r="I6444" s="15"/>
      <c r="J6444" s="77"/>
    </row>
    <row r="6445" spans="1:10" x14ac:dyDescent="0.2">
      <c r="A6445" s="14"/>
      <c r="B6445" s="14"/>
      <c r="C6445" s="14"/>
      <c r="D6445" s="16"/>
      <c r="E6445" s="16"/>
      <c r="F6445" s="14"/>
      <c r="G6445" s="14"/>
      <c r="H6445" s="14"/>
      <c r="I6445" s="15"/>
      <c r="J6445" s="77"/>
    </row>
    <row r="6446" spans="1:10" x14ac:dyDescent="0.2">
      <c r="A6446" s="14"/>
      <c r="B6446" s="14"/>
      <c r="C6446" s="14"/>
      <c r="D6446" s="16"/>
      <c r="E6446" s="16"/>
      <c r="F6446" s="14"/>
      <c r="G6446" s="14"/>
      <c r="H6446" s="14"/>
      <c r="I6446" s="15"/>
      <c r="J6446" s="77"/>
    </row>
    <row r="6447" spans="1:10" x14ac:dyDescent="0.2">
      <c r="A6447" s="14"/>
      <c r="B6447" s="14"/>
      <c r="C6447" s="14"/>
      <c r="D6447" s="16"/>
      <c r="E6447" s="16"/>
      <c r="F6447" s="14"/>
      <c r="G6447" s="14"/>
      <c r="H6447" s="14"/>
      <c r="I6447" s="15"/>
      <c r="J6447" s="77"/>
    </row>
    <row r="6448" spans="1:10" x14ac:dyDescent="0.2">
      <c r="A6448" s="14"/>
      <c r="B6448" s="14"/>
      <c r="C6448" s="14"/>
      <c r="D6448" s="16"/>
      <c r="E6448" s="16"/>
      <c r="F6448" s="14"/>
      <c r="G6448" s="14"/>
      <c r="H6448" s="14"/>
      <c r="I6448" s="15"/>
      <c r="J6448" s="77"/>
    </row>
    <row r="6449" spans="1:10" x14ac:dyDescent="0.2">
      <c r="A6449" s="14"/>
      <c r="B6449" s="14"/>
      <c r="C6449" s="14"/>
      <c r="D6449" s="16"/>
      <c r="E6449" s="16"/>
      <c r="F6449" s="14"/>
      <c r="G6449" s="14"/>
      <c r="H6449" s="14"/>
      <c r="I6449" s="15"/>
      <c r="J6449" s="77"/>
    </row>
    <row r="6450" spans="1:10" x14ac:dyDescent="0.2">
      <c r="A6450" s="14"/>
      <c r="B6450" s="14"/>
      <c r="C6450" s="14"/>
      <c r="D6450" s="16"/>
      <c r="E6450" s="16"/>
      <c r="F6450" s="14"/>
      <c r="G6450" s="14"/>
      <c r="H6450" s="14"/>
      <c r="I6450" s="15"/>
      <c r="J6450" s="77"/>
    </row>
    <row r="6451" spans="1:10" x14ac:dyDescent="0.2">
      <c r="A6451" s="14"/>
      <c r="B6451" s="14"/>
      <c r="C6451" s="14"/>
      <c r="D6451" s="16"/>
      <c r="E6451" s="16"/>
      <c r="F6451" s="14"/>
      <c r="G6451" s="14"/>
      <c r="H6451" s="14"/>
      <c r="I6451" s="15"/>
      <c r="J6451" s="77"/>
    </row>
    <row r="6452" spans="1:10" x14ac:dyDescent="0.2">
      <c r="A6452" s="14"/>
      <c r="B6452" s="14"/>
      <c r="C6452" s="14"/>
      <c r="D6452" s="16"/>
      <c r="E6452" s="16"/>
      <c r="F6452" s="14"/>
      <c r="G6452" s="14"/>
      <c r="H6452" s="14"/>
      <c r="I6452" s="15"/>
      <c r="J6452" s="77"/>
    </row>
    <row r="6453" spans="1:10" x14ac:dyDescent="0.2">
      <c r="A6453" s="14"/>
      <c r="B6453" s="14"/>
      <c r="C6453" s="14"/>
      <c r="D6453" s="16"/>
      <c r="E6453" s="16"/>
      <c r="F6453" s="14"/>
      <c r="G6453" s="14"/>
      <c r="H6453" s="14"/>
      <c r="I6453" s="15"/>
      <c r="J6453" s="77"/>
    </row>
    <row r="6454" spans="1:10" x14ac:dyDescent="0.2">
      <c r="A6454" s="14"/>
      <c r="B6454" s="14"/>
      <c r="C6454" s="14"/>
      <c r="D6454" s="16"/>
      <c r="E6454" s="16"/>
      <c r="F6454" s="14"/>
      <c r="G6454" s="14"/>
      <c r="H6454" s="14"/>
      <c r="I6454" s="15"/>
      <c r="J6454" s="77"/>
    </row>
    <row r="6455" spans="1:10" x14ac:dyDescent="0.2">
      <c r="A6455" s="14"/>
      <c r="B6455" s="14"/>
      <c r="C6455" s="14"/>
      <c r="D6455" s="16"/>
      <c r="E6455" s="16"/>
      <c r="F6455" s="14"/>
      <c r="G6455" s="14"/>
      <c r="H6455" s="14"/>
      <c r="I6455" s="15"/>
      <c r="J6455" s="77"/>
    </row>
    <row r="6456" spans="1:10" x14ac:dyDescent="0.2">
      <c r="A6456" s="14"/>
      <c r="B6456" s="14"/>
      <c r="C6456" s="14"/>
      <c r="D6456" s="16"/>
      <c r="E6456" s="16"/>
      <c r="F6456" s="14"/>
      <c r="G6456" s="14"/>
      <c r="H6456" s="14"/>
      <c r="I6456" s="15"/>
      <c r="J6456" s="77"/>
    </row>
    <row r="6457" spans="1:10" x14ac:dyDescent="0.2">
      <c r="A6457" s="14"/>
      <c r="B6457" s="14"/>
      <c r="C6457" s="14"/>
      <c r="D6457" s="16"/>
      <c r="E6457" s="16"/>
      <c r="F6457" s="14"/>
      <c r="G6457" s="14"/>
      <c r="H6457" s="14"/>
      <c r="I6457" s="15"/>
      <c r="J6457" s="77"/>
    </row>
    <row r="6458" spans="1:10" x14ac:dyDescent="0.2">
      <c r="A6458" s="14"/>
      <c r="B6458" s="14"/>
      <c r="C6458" s="14"/>
      <c r="D6458" s="16"/>
      <c r="E6458" s="16"/>
      <c r="F6458" s="14"/>
      <c r="G6458" s="14"/>
      <c r="H6458" s="14"/>
      <c r="I6458" s="15"/>
      <c r="J6458" s="77"/>
    </row>
    <row r="6459" spans="1:10" x14ac:dyDescent="0.2">
      <c r="A6459" s="14"/>
      <c r="B6459" s="14"/>
      <c r="C6459" s="14"/>
      <c r="D6459" s="16"/>
      <c r="E6459" s="16"/>
      <c r="F6459" s="14"/>
      <c r="G6459" s="14"/>
      <c r="H6459" s="14"/>
      <c r="I6459" s="15"/>
      <c r="J6459" s="77"/>
    </row>
    <row r="6460" spans="1:10" x14ac:dyDescent="0.2">
      <c r="A6460" s="14"/>
      <c r="B6460" s="14"/>
      <c r="C6460" s="14"/>
      <c r="D6460" s="16"/>
      <c r="E6460" s="16"/>
      <c r="F6460" s="14"/>
      <c r="G6460" s="14"/>
      <c r="H6460" s="14"/>
      <c r="I6460" s="15"/>
      <c r="J6460" s="77"/>
    </row>
    <row r="6461" spans="1:10" x14ac:dyDescent="0.2">
      <c r="A6461" s="14"/>
      <c r="B6461" s="14"/>
      <c r="C6461" s="14"/>
      <c r="D6461" s="16"/>
      <c r="E6461" s="16"/>
      <c r="F6461" s="14"/>
      <c r="G6461" s="14"/>
      <c r="H6461" s="14"/>
      <c r="I6461" s="15"/>
      <c r="J6461" s="77"/>
    </row>
    <row r="6462" spans="1:10" x14ac:dyDescent="0.2">
      <c r="A6462" s="14"/>
      <c r="B6462" s="14"/>
      <c r="C6462" s="14"/>
      <c r="D6462" s="16"/>
      <c r="E6462" s="16"/>
      <c r="F6462" s="14"/>
      <c r="G6462" s="14"/>
      <c r="H6462" s="14"/>
      <c r="I6462" s="15"/>
      <c r="J6462" s="77"/>
    </row>
    <row r="6463" spans="1:10" x14ac:dyDescent="0.2">
      <c r="A6463" s="14"/>
      <c r="B6463" s="14"/>
      <c r="C6463" s="14"/>
      <c r="D6463" s="16"/>
      <c r="E6463" s="16"/>
      <c r="F6463" s="14"/>
      <c r="G6463" s="14"/>
      <c r="H6463" s="14"/>
      <c r="I6463" s="15"/>
      <c r="J6463" s="77"/>
    </row>
    <row r="6464" spans="1:10" x14ac:dyDescent="0.2">
      <c r="A6464" s="14"/>
      <c r="B6464" s="14"/>
      <c r="C6464" s="14"/>
      <c r="D6464" s="16"/>
      <c r="E6464" s="16"/>
      <c r="F6464" s="14"/>
      <c r="G6464" s="14"/>
      <c r="H6464" s="14"/>
      <c r="I6464" s="15"/>
      <c r="J6464" s="77"/>
    </row>
    <row r="6465" spans="1:10" x14ac:dyDescent="0.2">
      <c r="A6465" s="14"/>
      <c r="B6465" s="14"/>
      <c r="C6465" s="14"/>
      <c r="D6465" s="16"/>
      <c r="E6465" s="16"/>
      <c r="F6465" s="14"/>
      <c r="G6465" s="14"/>
      <c r="H6465" s="14"/>
      <c r="I6465" s="15"/>
      <c r="J6465" s="77"/>
    </row>
    <row r="6466" spans="1:10" x14ac:dyDescent="0.2">
      <c r="A6466" s="14"/>
      <c r="B6466" s="14"/>
      <c r="C6466" s="14"/>
      <c r="D6466" s="16"/>
      <c r="E6466" s="16"/>
      <c r="F6466" s="14"/>
      <c r="G6466" s="14"/>
      <c r="H6466" s="14"/>
      <c r="I6466" s="15"/>
      <c r="J6466" s="77"/>
    </row>
    <row r="6467" spans="1:10" x14ac:dyDescent="0.2">
      <c r="A6467" s="14"/>
      <c r="B6467" s="14"/>
      <c r="C6467" s="14"/>
      <c r="D6467" s="16"/>
      <c r="E6467" s="16"/>
      <c r="F6467" s="14"/>
      <c r="G6467" s="14"/>
      <c r="H6467" s="14"/>
      <c r="I6467" s="15"/>
      <c r="J6467" s="77"/>
    </row>
    <row r="6468" spans="1:10" x14ac:dyDescent="0.2">
      <c r="A6468" s="14"/>
      <c r="B6468" s="14"/>
      <c r="C6468" s="14"/>
      <c r="D6468" s="16"/>
      <c r="E6468" s="16"/>
      <c r="F6468" s="14"/>
      <c r="G6468" s="14"/>
      <c r="H6468" s="14"/>
      <c r="I6468" s="15"/>
      <c r="J6468" s="77"/>
    </row>
  </sheetData>
  <sheetProtection algorithmName="SHA-512" hashValue="HMe6lz0O3mSgHKvUFcn46H2Gh7iTBe0mflW63Y7LQd3p7WTT4u/1C2b05ZEETxxllzQiSEW/hrUODIaEDqv13Q==" saltValue="CMLmKDHAfp6+aSwzu3tTUA==" spinCount="100000" sheet="1" objects="1" scenarios="1"/>
  <dataConsolidate/>
  <mergeCells count="5">
    <mergeCell ref="A100:H100"/>
    <mergeCell ref="I101:J101"/>
    <mergeCell ref="I100:J100"/>
    <mergeCell ref="A101:H101"/>
    <mergeCell ref="A105:J105"/>
  </mergeCells>
  <conditionalFormatting sqref="A107:J1647 B1538:J1688 A1648:A1688 A1689:J6468">
    <cfRule type="expression" dxfId="89" priority="1259" stopIfTrue="1">
      <formula>$A107&lt;&gt;""</formula>
    </cfRule>
  </conditionalFormatting>
  <conditionalFormatting sqref="B1837:D1837">
    <cfRule type="expression" dxfId="88" priority="1086" stopIfTrue="1">
      <formula>$A1837&lt;&gt;""</formula>
    </cfRule>
  </conditionalFormatting>
  <conditionalFormatting sqref="B2157:E2157">
    <cfRule type="expression" dxfId="87" priority="1277" stopIfTrue="1">
      <formula>$A2157&lt;&gt;""</formula>
    </cfRule>
  </conditionalFormatting>
  <conditionalFormatting sqref="B2159:E2159 H2159:I2159 B2160:I2161 B2162:E2167 H2162:I2167">
    <cfRule type="expression" dxfId="86" priority="1237" stopIfTrue="1">
      <formula>$A2159&lt;&gt;""</formula>
    </cfRule>
  </conditionalFormatting>
  <conditionalFormatting sqref="B2169:E2169 H2169:I2169">
    <cfRule type="expression" dxfId="85" priority="1228" stopIfTrue="1">
      <formula>$A2169&lt;&gt;""</formula>
    </cfRule>
  </conditionalFormatting>
  <conditionalFormatting sqref="B2287:E2287">
    <cfRule type="expression" dxfId="84" priority="1300" stopIfTrue="1">
      <formula>$A2287&lt;&gt;""</formula>
    </cfRule>
  </conditionalFormatting>
  <conditionalFormatting sqref="B2578:E2578">
    <cfRule type="expression" dxfId="83" priority="1346" stopIfTrue="1">
      <formula>$A2578&lt;&gt;""</formula>
    </cfRule>
  </conditionalFormatting>
  <conditionalFormatting sqref="B2582:E2582">
    <cfRule type="expression" dxfId="82" priority="1402" stopIfTrue="1">
      <formula>$A2582&lt;&gt;""</formula>
    </cfRule>
  </conditionalFormatting>
  <conditionalFormatting sqref="B2599:E2604">
    <cfRule type="expression" dxfId="81" priority="1392" stopIfTrue="1">
      <formula>$A2599&lt;&gt;""</formula>
    </cfRule>
  </conditionalFormatting>
  <conditionalFormatting sqref="B2606:E2616">
    <cfRule type="expression" dxfId="80" priority="1260" stopIfTrue="1">
      <formula>$A2606&lt;&gt;""</formula>
    </cfRule>
  </conditionalFormatting>
  <conditionalFormatting sqref="B2620:E2620">
    <cfRule type="expression" dxfId="79" priority="1286" stopIfTrue="1">
      <formula>$A2620&lt;&gt;""</formula>
    </cfRule>
  </conditionalFormatting>
  <conditionalFormatting sqref="B2721:E2728 I2721:J2738">
    <cfRule type="expression" dxfId="78" priority="1336" stopIfTrue="1">
      <formula>$A2721&lt;&gt;""</formula>
    </cfRule>
  </conditionalFormatting>
  <conditionalFormatting sqref="B2761:E2769">
    <cfRule type="expression" dxfId="77" priority="1371" stopIfTrue="1">
      <formula>$A2761&lt;&gt;""</formula>
    </cfRule>
  </conditionalFormatting>
  <conditionalFormatting sqref="B2771:E2794">
    <cfRule type="expression" dxfId="76" priority="1250" stopIfTrue="1">
      <formula>$A2771&lt;&gt;""</formula>
    </cfRule>
  </conditionalFormatting>
  <conditionalFormatting sqref="B2828:E2831">
    <cfRule type="expression" dxfId="75" priority="1267" stopIfTrue="1">
      <formula>$A2828&lt;&gt;""</formula>
    </cfRule>
  </conditionalFormatting>
  <conditionalFormatting sqref="B2833:E2835">
    <cfRule type="expression" dxfId="74" priority="1472" stopIfTrue="1">
      <formula>$A2833&lt;&gt;""</formula>
    </cfRule>
  </conditionalFormatting>
  <conditionalFormatting sqref="B2837:E2847">
    <cfRule type="expression" dxfId="73" priority="1291" stopIfTrue="1">
      <formula>$A2837&lt;&gt;""</formula>
    </cfRule>
  </conditionalFormatting>
  <conditionalFormatting sqref="B2861:E2872">
    <cfRule type="expression" dxfId="72" priority="1329" stopIfTrue="1">
      <formula>$A2861&lt;&gt;""</formula>
    </cfRule>
  </conditionalFormatting>
  <conditionalFormatting sqref="B2880:E2918">
    <cfRule type="expression" dxfId="71" priority="1366" stopIfTrue="1">
      <formula>$A2880&lt;&gt;""</formula>
    </cfRule>
  </conditionalFormatting>
  <conditionalFormatting sqref="B2921:E2926">
    <cfRule type="expression" dxfId="70" priority="1436" stopIfTrue="1">
      <formula>$A2921&lt;&gt;""</formula>
    </cfRule>
  </conditionalFormatting>
  <conditionalFormatting sqref="B1894:G1894">
    <cfRule type="expression" dxfId="69" priority="1386" stopIfTrue="1">
      <formula>$A1894&lt;&gt;""</formula>
    </cfRule>
  </conditionalFormatting>
  <conditionalFormatting sqref="B1875:H1893">
    <cfRule type="expression" dxfId="68" priority="1064" stopIfTrue="1">
      <formula>$A1875&lt;&gt;""</formula>
    </cfRule>
  </conditionalFormatting>
  <conditionalFormatting sqref="B2535:H2550">
    <cfRule type="expression" dxfId="67" priority="1432" stopIfTrue="1">
      <formula>$A2535&lt;&gt;""</formula>
    </cfRule>
  </conditionalFormatting>
  <conditionalFormatting sqref="B2740:H2742 B2743:E2756 H2743:H2756">
    <cfRule type="expression" dxfId="66" priority="1361" stopIfTrue="1">
      <formula>$A2740&lt;&gt;""</formula>
    </cfRule>
  </conditionalFormatting>
  <conditionalFormatting sqref="B2758:H2760">
    <cfRule type="expression" dxfId="65" priority="1256" stopIfTrue="1">
      <formula>$A2758&lt;&gt;""</formula>
    </cfRule>
  </conditionalFormatting>
  <conditionalFormatting sqref="B2832:H2832">
    <cfRule type="expression" dxfId="64" priority="1502" stopIfTrue="1">
      <formula>$A2832&lt;&gt;""</formula>
    </cfRule>
  </conditionalFormatting>
  <conditionalFormatting sqref="B2848:H2853">
    <cfRule type="expression" dxfId="63" priority="1230" stopIfTrue="1">
      <formula>$A2848&lt;&gt;""</formula>
    </cfRule>
  </conditionalFormatting>
  <conditionalFormatting sqref="B2878:H2879">
    <cfRule type="expression" dxfId="62" priority="1409" stopIfTrue="1">
      <formula>$A2878&lt;&gt;""</formula>
    </cfRule>
  </conditionalFormatting>
  <conditionalFormatting sqref="B422:I477">
    <cfRule type="expression" dxfId="61" priority="1459" stopIfTrue="1">
      <formula>$A422&lt;&gt;""</formula>
    </cfRule>
  </conditionalFormatting>
  <conditionalFormatting sqref="B1026:I1026">
    <cfRule type="expression" dxfId="60" priority="1473" stopIfTrue="1">
      <formula>$A1026&lt;&gt;""</formula>
    </cfRule>
  </conditionalFormatting>
  <conditionalFormatting sqref="B2113:I2156">
    <cfRule type="expression" dxfId="59" priority="1469" stopIfTrue="1">
      <formula>$A2113&lt;&gt;""</formula>
    </cfRule>
  </conditionalFormatting>
  <conditionalFormatting sqref="B2158:I2158">
    <cfRule type="expression" dxfId="58" priority="1235" stopIfTrue="1">
      <formula>$A2158&lt;&gt;""</formula>
    </cfRule>
  </conditionalFormatting>
  <conditionalFormatting sqref="B2605:I2605">
    <cfRule type="expression" dxfId="57" priority="1360" stopIfTrue="1">
      <formula>$A2605&lt;&gt;""</formula>
    </cfRule>
  </conditionalFormatting>
  <conditionalFormatting sqref="B2617:I2619">
    <cfRule type="expression" dxfId="56" priority="1229" stopIfTrue="1">
      <formula>$A2617&lt;&gt;""</formula>
    </cfRule>
  </conditionalFormatting>
  <conditionalFormatting sqref="B2621:I2625">
    <cfRule type="expression" dxfId="55" priority="1231" stopIfTrue="1">
      <formula>$A2621&lt;&gt;""</formula>
    </cfRule>
  </conditionalFormatting>
  <conditionalFormatting sqref="B2739:I2739 I2740:I2756">
    <cfRule type="expression" dxfId="54" priority="1364" stopIfTrue="1">
      <formula>$A2739&lt;&gt;""</formula>
    </cfRule>
  </conditionalFormatting>
  <conditionalFormatting sqref="B2836:I2836">
    <cfRule type="expression" dxfId="53" priority="1359" stopIfTrue="1">
      <formula>$A2836&lt;&gt;""</formula>
    </cfRule>
  </conditionalFormatting>
  <conditionalFormatting sqref="B189:J269">
    <cfRule type="expression" dxfId="52" priority="1282" stopIfTrue="1">
      <formula>$A189&lt;&gt;""</formula>
    </cfRule>
  </conditionalFormatting>
  <conditionalFormatting sqref="B2067:J2093">
    <cfRule type="expression" dxfId="51" priority="1215" stopIfTrue="1">
      <formula>$A2067&lt;&gt;""</formula>
    </cfRule>
  </conditionalFormatting>
  <conditionalFormatting sqref="B2521:J2522">
    <cfRule type="expression" dxfId="50" priority="1430" stopIfTrue="1">
      <formula>$A2521&lt;&gt;""</formula>
    </cfRule>
  </conditionalFormatting>
  <conditionalFormatting sqref="B2595:J2598">
    <cfRule type="expression" dxfId="49" priority="1220" stopIfTrue="1">
      <formula>$A2595&lt;&gt;""</formula>
    </cfRule>
  </conditionalFormatting>
  <conditionalFormatting sqref="B2626:J2720">
    <cfRule type="expression" dxfId="48" priority="1246" stopIfTrue="1">
      <formula>$A2626&lt;&gt;""</formula>
    </cfRule>
  </conditionalFormatting>
  <conditionalFormatting sqref="B2874:J2874">
    <cfRule type="expression" dxfId="47" priority="1411" stopIfTrue="1">
      <formula>$A2874&lt;&gt;""</formula>
    </cfRule>
  </conditionalFormatting>
  <conditionalFormatting sqref="B2929:J5842">
    <cfRule type="expression" dxfId="46" priority="1255" stopIfTrue="1">
      <formula>$A2929&lt;&gt;""</formula>
    </cfRule>
  </conditionalFormatting>
  <conditionalFormatting sqref="C1838:C1839">
    <cfRule type="expression" dxfId="45" priority="1085" stopIfTrue="1">
      <formula>$A1838&lt;&gt;""</formula>
    </cfRule>
  </conditionalFormatting>
  <conditionalFormatting sqref="F354:F356">
    <cfRule type="expression" dxfId="44" priority="1179" stopIfTrue="1">
      <formula>$A354&lt;&gt;""</formula>
    </cfRule>
  </conditionalFormatting>
  <conditionalFormatting sqref="F387:F390">
    <cfRule type="expression" dxfId="43" priority="1175" stopIfTrue="1">
      <formula>$A387&lt;&gt;""</formula>
    </cfRule>
  </conditionalFormatting>
  <conditionalFormatting sqref="F506">
    <cfRule type="expression" dxfId="42" priority="1199" stopIfTrue="1">
      <formula>$A506&lt;&gt;""</formula>
    </cfRule>
  </conditionalFormatting>
  <conditionalFormatting sqref="F540">
    <cfRule type="expression" dxfId="41" priority="1168" stopIfTrue="1">
      <formula>$A540&lt;&gt;""</formula>
    </cfRule>
  </conditionalFormatting>
  <conditionalFormatting sqref="F542:F570">
    <cfRule type="expression" dxfId="40" priority="1170" stopIfTrue="1">
      <formula>$A542&lt;&gt;""</formula>
    </cfRule>
  </conditionalFormatting>
  <conditionalFormatting sqref="F574">
    <cfRule type="expression" dxfId="39" priority="1177" stopIfTrue="1">
      <formula>$A574&lt;&gt;""</formula>
    </cfRule>
  </conditionalFormatting>
  <conditionalFormatting sqref="F606">
    <cfRule type="expression" dxfId="38" priority="1197" stopIfTrue="1">
      <formula>$A606&lt;&gt;""</formula>
    </cfRule>
  </conditionalFormatting>
  <conditionalFormatting sqref="F635:F663">
    <cfRule type="expression" dxfId="37" priority="1184" stopIfTrue="1">
      <formula>$A635&lt;&gt;""</formula>
    </cfRule>
  </conditionalFormatting>
  <conditionalFormatting sqref="F1869">
    <cfRule type="expression" dxfId="36" priority="1070" stopIfTrue="1">
      <formula>$A1869&lt;&gt;""</formula>
    </cfRule>
  </conditionalFormatting>
  <conditionalFormatting sqref="F1873">
    <cfRule type="expression" dxfId="35" priority="1057" stopIfTrue="1">
      <formula>$A1873&lt;&gt;""</formula>
    </cfRule>
  </conditionalFormatting>
  <conditionalFormatting sqref="F479:H483">
    <cfRule type="expression" dxfId="34" priority="1337" stopIfTrue="1">
      <formula>$A479&lt;&gt;""</formula>
    </cfRule>
  </conditionalFormatting>
  <conditionalFormatting sqref="F486:H487">
    <cfRule type="expression" dxfId="33" priority="1331" stopIfTrue="1">
      <formula>$A486&lt;&gt;""</formula>
    </cfRule>
  </conditionalFormatting>
  <conditionalFormatting sqref="F1829:H1832">
    <cfRule type="expression" dxfId="32" priority="1352" stopIfTrue="1">
      <formula>$A1829&lt;&gt;""</formula>
    </cfRule>
  </conditionalFormatting>
  <conditionalFormatting sqref="F2599:H2599">
    <cfRule type="expression" dxfId="31" priority="1493" stopIfTrue="1">
      <formula>$A2599&lt;&gt;""</formula>
    </cfRule>
  </conditionalFormatting>
  <conditionalFormatting sqref="F2723:H2728">
    <cfRule type="expression" dxfId="30" priority="1335" stopIfTrue="1">
      <formula>$A2723&lt;&gt;""</formula>
    </cfRule>
  </conditionalFormatting>
  <conditionalFormatting sqref="F322:I324">
    <cfRule type="expression" dxfId="29" priority="1463" stopIfTrue="1">
      <formula>$A322&lt;&gt;""</formula>
    </cfRule>
  </conditionalFormatting>
  <conditionalFormatting sqref="F1033:I1051">
    <cfRule type="expression" dxfId="28" priority="1363" stopIfTrue="1">
      <formula>$A1033&lt;&gt;""</formula>
    </cfRule>
  </conditionalFormatting>
  <conditionalFormatting sqref="G682:G703">
    <cfRule type="expression" dxfId="27" priority="1173" stopIfTrue="1">
      <formula>$A682&lt;&gt;""</formula>
    </cfRule>
  </conditionalFormatting>
  <conditionalFormatting sqref="G711">
    <cfRule type="expression" dxfId="26" priority="1193" stopIfTrue="1">
      <formula>$A711&lt;&gt;""</formula>
    </cfRule>
  </conditionalFormatting>
  <conditionalFormatting sqref="G1887:G1893">
    <cfRule type="expression" dxfId="25" priority="1058" stopIfTrue="1">
      <formula>$A1887&lt;&gt;""</formula>
    </cfRule>
  </conditionalFormatting>
  <conditionalFormatting sqref="H478">
    <cfRule type="expression" dxfId="24" priority="1343" stopIfTrue="1">
      <formula>$A478&lt;&gt;""</formula>
    </cfRule>
  </conditionalFormatting>
  <conditionalFormatting sqref="H484:H485">
    <cfRule type="expression" dxfId="23" priority="1332" stopIfTrue="1">
      <formula>$A484&lt;&gt;""</formula>
    </cfRule>
  </conditionalFormatting>
  <conditionalFormatting sqref="H1833:H1834">
    <cfRule type="expression" dxfId="22" priority="1356" stopIfTrue="1">
      <formula>$A1833&lt;&gt;""</formula>
    </cfRule>
  </conditionalFormatting>
  <conditionalFormatting sqref="H2600:H2604">
    <cfRule type="expression" dxfId="21" priority="1394" stopIfTrue="1">
      <formula>$A2600&lt;&gt;""</formula>
    </cfRule>
  </conditionalFormatting>
  <conditionalFormatting sqref="H2722">
    <cfRule type="expression" dxfId="20" priority="1405" stopIfTrue="1">
      <formula>$A2722&lt;&gt;""</formula>
    </cfRule>
  </conditionalFormatting>
  <conditionalFormatting sqref="H2761:H2769">
    <cfRule type="expression" dxfId="19" priority="1373" stopIfTrue="1">
      <formula>$A2761&lt;&gt;""</formula>
    </cfRule>
  </conditionalFormatting>
  <conditionalFormatting sqref="H2771:H2794">
    <cfRule type="expression" dxfId="18" priority="1252" stopIfTrue="1">
      <formula>$A2771&lt;&gt;""</formula>
    </cfRule>
  </conditionalFormatting>
  <conditionalFormatting sqref="H2833:H2835">
    <cfRule type="expression" dxfId="17" priority="1471" stopIfTrue="1">
      <formula>$A2833&lt;&gt;""</formula>
    </cfRule>
  </conditionalFormatting>
  <conditionalFormatting sqref="H2837:H2847">
    <cfRule type="expression" dxfId="16" priority="1232" stopIfTrue="1">
      <formula>$A2837&lt;&gt;""</formula>
    </cfRule>
  </conditionalFormatting>
  <conditionalFormatting sqref="H2880">
    <cfRule type="expression" dxfId="15" priority="1368" stopIfTrue="1">
      <formula>$A2880&lt;&gt;""</formula>
    </cfRule>
  </conditionalFormatting>
  <conditionalFormatting sqref="H2921:H2926">
    <cfRule type="expression" dxfId="14" priority="1438" stopIfTrue="1">
      <formula>$A2921&lt;&gt;""</formula>
    </cfRule>
  </conditionalFormatting>
  <conditionalFormatting sqref="H1027:I1032">
    <cfRule type="expression" dxfId="13" priority="1462" stopIfTrue="1">
      <formula>$A1027&lt;&gt;""</formula>
    </cfRule>
  </conditionalFormatting>
  <conditionalFormatting sqref="H1052:I1052">
    <cfRule type="expression" dxfId="12" priority="1338" stopIfTrue="1">
      <formula>$A1052&lt;&gt;""</formula>
    </cfRule>
  </conditionalFormatting>
  <conditionalFormatting sqref="H2157:I2157">
    <cfRule type="expression" dxfId="11" priority="1279" stopIfTrue="1">
      <formula>$A2157&lt;&gt;""</formula>
    </cfRule>
  </conditionalFormatting>
  <conditionalFormatting sqref="H2606:I2616">
    <cfRule type="expression" dxfId="10" priority="1263" stopIfTrue="1">
      <formula>$A2606&lt;&gt;""</formula>
    </cfRule>
  </conditionalFormatting>
  <conditionalFormatting sqref="H2620:I2620">
    <cfRule type="expression" dxfId="9" priority="1289" stopIfTrue="1">
      <formula>$A2620&lt;&gt;""</formula>
    </cfRule>
  </conditionalFormatting>
  <conditionalFormatting sqref="H2578:J2578">
    <cfRule type="expression" dxfId="8" priority="1345" stopIfTrue="1">
      <formula>$A2578&lt;&gt;""</formula>
    </cfRule>
  </conditionalFormatting>
  <conditionalFormatting sqref="H2828:J2831">
    <cfRule type="expression" dxfId="7" priority="1268" stopIfTrue="1">
      <formula>$A2828&lt;&gt;""</formula>
    </cfRule>
  </conditionalFormatting>
  <conditionalFormatting sqref="H2861:J2872">
    <cfRule type="expression" dxfId="6" priority="1227" stopIfTrue="1">
      <formula>$A2861&lt;&gt;""</formula>
    </cfRule>
  </conditionalFormatting>
  <conditionalFormatting sqref="I2837:I2853">
    <cfRule type="expression" dxfId="5" priority="1295" stopIfTrue="1">
      <formula>$A2837&lt;&gt;""</formula>
    </cfRule>
  </conditionalFormatting>
  <conditionalFormatting sqref="I709:J711 F1130:J1131 J2113:J2171 B2168:I2168 B2170:I2171 B2279:E2279 H2279:J2279 H2287:J2287 B2294:E2294 H2294:J2294 I2523:J2550 B2579:H2579 I2579:J2594 H2582:H2594 B2583:G2594 I2599:J2604 F2721:H2721 B2729:H2738 J2739:J2756 B2770:H2770 B2795:H2827 I2832:J2835 J2836:J2853 F2881:H2915 F2916:J2918 B2919:H2920">
    <cfRule type="expression" dxfId="4" priority="1503" stopIfTrue="1">
      <formula>$A709&lt;&gt;""</formula>
    </cfRule>
  </conditionalFormatting>
  <conditionalFormatting sqref="I2758:J2827">
    <cfRule type="expression" dxfId="3" priority="1375" stopIfTrue="1">
      <formula>$A2758&lt;&gt;""</formula>
    </cfRule>
  </conditionalFormatting>
  <conditionalFormatting sqref="I2878:J2915">
    <cfRule type="expression" dxfId="2" priority="1370" stopIfTrue="1">
      <formula>$A2878&lt;&gt;""</formula>
    </cfRule>
  </conditionalFormatting>
  <conditionalFormatting sqref="I2919:J2926">
    <cfRule type="expression" dxfId="1" priority="1468" stopIfTrue="1">
      <formula>$A2919&lt;&gt;""</formula>
    </cfRule>
  </conditionalFormatting>
  <conditionalFormatting sqref="J2605:J2625">
    <cfRule type="expression" dxfId="0" priority="1495" stopIfTrue="1">
      <formula>$A2605&lt;&gt;""</formula>
    </cfRule>
  </conditionalFormatting>
  <dataValidations count="5">
    <dataValidation type="date" allowBlank="1" showInputMessage="1" showErrorMessage="1" sqref="D102:E102 D6469:E67004 D106:E106" xr:uid="{F5059AEA-A0D8-4B20-9D3C-8B76D9C427E6}">
      <formula1>42370</formula1>
      <formula2>42735</formula2>
    </dataValidation>
    <dataValidation allowBlank="1" sqref="G465:G466 G107:G115 G263:G275 G1140 G752 G244:G248 G137:G139 G206:G212 G1161:G1165 G731 G739 G470:G506 G1695:G1698 G704:G710 G743:G744 G141:G148 G422:G427 G117:G118 G126:G133 G1124:G1129 G188:G201 G712:G716 G733 G430 G841 G1167 G1043 G678:G681 G1329:G1330 G1345 G963:G1041 G1359 G806:G813 G1371:G1372 G1206:G1217 G1447:G1459 G1410:G1414 G1393:G1394 G1397:G1401 G1405:G1408 G819:G824 G391:G420 G1609 G1623 G1630:G1631 G1635:G1636 G1639:G1641 G321:G354 G357:G387 G1880:G1881 G1169:G1185 G1105:G1106 G1108:G1111 G1052:G1055 G1058:G1101 G178:G180 G1884:G1885 G1418:G1428 G668:G671 G1739:G1836 G1647:G1692 G1436:G1440 G1894 G175 G1875:G1878 G158:G166 G168:G173 G1998:G2001 G2018 G2021:G6468" xr:uid="{B36265DD-F5DD-4F0A-AD93-4A0388363C0B}"/>
    <dataValidation type="list" allowBlank="1" sqref="F107:F6468" xr:uid="{255B499D-B3E6-47A9-A857-DBFE56F071D9}">
      <formula1>$F$96:$F$99</formula1>
    </dataValidation>
    <dataValidation type="list" allowBlank="1" showInputMessage="1" showErrorMessage="1" sqref="A107:A6468" xr:uid="{540C0DA9-E9CD-4805-B659-E67C1C32B21C}">
      <formula1>OFFSET($A$1,0,0,$B$3,1)</formula1>
    </dataValidation>
    <dataValidation type="list" allowBlank="1" showInputMessage="1" showErrorMessage="1" errorTitle="Chyba !" error="zadajte (vyberte zo zoznamu) platný analytický kód podľa nápovedy k bunke I104" sqref="J107:J11468"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78" t="str">
        <f>Spolu!C3&amp;", "&amp;Spolu!C6</f>
        <v>Slovenská plavecká federácia, Za kasárňou 315/1, Bratislava, 831 03</v>
      </c>
      <c r="B1" s="378"/>
      <c r="C1" s="378"/>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79" t="s">
        <v>1671</v>
      </c>
      <c r="F3" s="380"/>
      <c r="N3" s="137" t="str">
        <f t="shared" si="0"/>
        <v>c - príspevok Slovenskému paralympijskému výboru</v>
      </c>
      <c r="O3" s="137" t="s">
        <v>379</v>
      </c>
      <c r="P3" s="137" t="s">
        <v>380</v>
      </c>
    </row>
    <row r="4" spans="1:16" ht="45.75" customHeight="1" x14ac:dyDescent="0.25">
      <c r="E4" s="380"/>
      <c r="F4" s="380"/>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81" t="s">
        <v>1684</v>
      </c>
      <c r="B12" s="381"/>
      <c r="C12" s="381"/>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8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82"/>
      <c r="C14" s="382"/>
      <c r="F14" s="141"/>
      <c r="N14" s="137" t="str">
        <f t="shared" si="0"/>
        <v>n - organizovanie významnej súťaže podľa § 55 ods. 1 písm. b)</v>
      </c>
      <c r="O14" s="137" t="s">
        <v>401</v>
      </c>
      <c r="P14" s="137" t="s">
        <v>1686</v>
      </c>
    </row>
    <row r="15" spans="1:16" ht="32.1" customHeight="1" thickBot="1" x14ac:dyDescent="0.3">
      <c r="A15" s="139" t="s">
        <v>1687</v>
      </c>
      <c r="B15" s="383" t="s">
        <v>1688</v>
      </c>
      <c r="C15" s="384"/>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36068764</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77" t="s">
        <v>1699</v>
      </c>
      <c r="C22" s="377"/>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78" t="str">
        <f>Spolu!C3&amp;", "&amp;Spolu!C6</f>
        <v>Slovenská plavecká federácia, Za kasárňou 315/1, Bratislava, 831 03</v>
      </c>
      <c r="B1" s="378"/>
      <c r="C1" s="378"/>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79" t="s">
        <v>1671</v>
      </c>
      <c r="F3" s="380"/>
      <c r="N3" s="137" t="str">
        <f t="shared" si="0"/>
        <v>c - príspevok Slovenskému paralympijskému výboru</v>
      </c>
      <c r="O3" s="137" t="s">
        <v>379</v>
      </c>
      <c r="P3" s="137" t="str">
        <f>Spolu!B19</f>
        <v>príspevok Slovenskému paralympijskému výboru</v>
      </c>
    </row>
    <row r="4" spans="1:16" ht="45.75" customHeight="1" x14ac:dyDescent="0.25">
      <c r="E4" s="380"/>
      <c r="F4" s="380"/>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81" t="s">
        <v>1704</v>
      </c>
      <c r="B12" s="381"/>
      <c r="C12" s="381"/>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8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82"/>
      <c r="C13" s="382"/>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83" t="s">
        <v>1707</v>
      </c>
      <c r="C14" s="384"/>
      <c r="F14" s="311"/>
      <c r="N14" s="137" t="str">
        <f t="shared" si="0"/>
        <v xml:space="preserve">n - </v>
      </c>
      <c r="O14" s="137" t="s">
        <v>401</v>
      </c>
    </row>
    <row r="15" spans="1:16" ht="34.35" customHeight="1" x14ac:dyDescent="0.25">
      <c r="A15" s="139" t="s">
        <v>1708</v>
      </c>
      <c r="B15" s="383"/>
      <c r="C15" s="384"/>
      <c r="F15" s="386"/>
      <c r="N15" s="137" t="str">
        <f t="shared" si="0"/>
        <v xml:space="preserve">o - </v>
      </c>
      <c r="O15" s="137" t="s">
        <v>402</v>
      </c>
    </row>
    <row r="16" spans="1:16" x14ac:dyDescent="0.25">
      <c r="A16" s="139" t="s">
        <v>1690</v>
      </c>
      <c r="B16" s="142">
        <f>F8</f>
        <v>0</v>
      </c>
      <c r="C16" s="137"/>
      <c r="F16" s="386"/>
      <c r="N16" s="137" t="str">
        <f t="shared" si="0"/>
        <v xml:space="preserve">p - </v>
      </c>
      <c r="O16" s="137" t="s">
        <v>403</v>
      </c>
    </row>
    <row r="17" spans="1:16" ht="32.1" customHeight="1" x14ac:dyDescent="0.25">
      <c r="A17" s="139" t="s">
        <v>1693</v>
      </c>
      <c r="B17" s="142">
        <f>F9</f>
        <v>0</v>
      </c>
      <c r="C17" s="137"/>
      <c r="F17" s="386"/>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36068764</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85" t="s">
        <v>1699</v>
      </c>
      <c r="C24" s="385"/>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87" t="s">
        <v>1714</v>
      </c>
      <c r="B2" s="387"/>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2025-08-11T11:33:30Z</cp:lastPrinted>
  <dcterms:created xsi:type="dcterms:W3CDTF">2017-02-20T06:20:12Z</dcterms:created>
  <dcterms:modified xsi:type="dcterms:W3CDTF">2025-08-22T11:50:01Z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